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Budget" sheetId="2" r:id="rId2"/>
    <sheet name="Labor rates" sheetId="3" r:id="rId3"/>
    <sheet name="BOM" sheetId="4" r:id="rId4"/>
    <sheet name="Purchase" sheetId="5" r:id="rId5"/>
    <sheet name="Fixtures" sheetId="6" r:id="rId6"/>
    <sheet name="Pipe routes" sheetId="7" r:id="rId7"/>
    <sheet name="Duct segments" sheetId="8" r:id="rId8"/>
    <sheet name="Air devices" sheetId="9" r:id="rId9"/>
    <sheet name="Circuit proposal" sheetId="10" r:id="rId10"/>
    <sheet name="Electrical rooms" sheetId="11" r:id="rId11"/>
    <sheet name="Measurements" sheetId="12" r:id="rId12"/>
    <sheet name="Openings" sheetId="13" r:id="rId13"/>
    <sheet name="RFIs" sheetId="14" r:id="rId14"/>
    <sheet name="Price sources" sheetId="15" r:id="rId15"/>
    <sheet name="Exclusions" sheetId="16" r:id="rId16"/>
  </sheets>
  <definedNames>
    <definedName name="_xlnm._FilterDatabase" localSheetId="8" hidden="1">'Air devices'!$A$1:$J$26</definedName>
    <definedName name="_xlnm._FilterDatabase" localSheetId="3" hidden="1">BOM!$A$1:$AD$938</definedName>
    <definedName name="_xlnm._FilterDatabase" localSheetId="9" hidden="1">'Circuit proposal'!$A$1:$O$46</definedName>
    <definedName name="_xlnm._FilterDatabase" localSheetId="7" hidden="1">'Duct segments'!$A$1:$I$31</definedName>
    <definedName name="_xlnm._FilterDatabase" localSheetId="10" hidden="1">'Electrical rooms'!$A$1:$N$20</definedName>
    <definedName name="_xlnm._FilterDatabase" localSheetId="15" hidden="1">Exclusions!$A$1:$C$12</definedName>
    <definedName name="_xlnm._FilterDatabase" localSheetId="5" hidden="1">Fixtures!$A$1:$K$29</definedName>
    <definedName name="_xlnm._FilterDatabase" localSheetId="11" hidden="1">Measurements!$A$1:$G$10</definedName>
    <definedName name="_xlnm._FilterDatabase" localSheetId="12" hidden="1">Openings!$A$1:$G$42</definedName>
    <definedName name="_xlnm._FilterDatabase" localSheetId="6" hidden="1">'Pipe routes'!$A$1:$L$86</definedName>
    <definedName name="_xlnm._FilterDatabase" localSheetId="14" hidden="1">'Price sources'!$A$1:$G$14</definedName>
    <definedName name="_xlnm._FilterDatabase" localSheetId="4" hidden="1">Purchase!$A$1:$J$578</definedName>
    <definedName name="_xlnm._FilterDatabase" localSheetId="13" hidden="1">RFIs!$A$1:$F$21</definedName>
  </definedNames>
  <calcPr calcId="124519" fullCalcOnLoad="1"/>
</workbook>
</file>

<file path=xl/sharedStrings.xml><?xml version="1.0" encoding="utf-8"?>
<sst xmlns="http://schemas.openxmlformats.org/spreadsheetml/2006/main" count="15979" uniqueCount="4000">
  <si>
    <t>2770 Temple Street | Internal delivery BOM</t>
  </si>
  <si>
    <t>Status</t>
  </si>
  <si>
    <t>Estimating BOM v1 — NOT released for fabrication or purchasing. All28receivedpages reviewed; most M/P pages raster, OCR visually checked on key plans/schedules.</t>
  </si>
  <si>
    <t>Scope</t>
  </si>
  <si>
    <t>3,122 SF reconciled conditioned area;3,797 SF slab;3,912 SF roof. CMU / steel framing / TPO construction. Pool BY OTHERS.</t>
  </si>
  <si>
    <t>Detail</t>
  </si>
  <si>
    <t>937 costed location/component lines; 577 purchasing groups; 85 pipe segments; 30 duct segments; 45 proposedcircuits.</t>
  </si>
  <si>
    <t>Price basis</t>
  </si>
  <si>
    <t>USD budget rates asof2026-10-02, Sarasota project. Published retail anchors identified; all otherprices and allinternal labor/productivity are EST allowances. No project supplier/subcontractorquotes.</t>
  </si>
  <si>
    <t>Edit</t>
  </si>
  <si>
    <t>BOMblueinputcolumns are editable. Quantity,materialprice,hours/unit andlaborrates drive formulas. Summary and Purchaseformula totalsrecalculate. Geometry/register descriptions remain snapshots; edit model/regenerate topropagate routechanges.</t>
  </si>
  <si>
    <t>Units</t>
  </si>
  <si>
    <t>LF=linearfeet;SF=squarefeet;CY=cubicyards;EA=each. Purchasequantity iswholepack-rounded. Laboruses NET installedquantity,notwaste/purchases. Laborhoursare PERSON-hours.</t>
  </si>
  <si>
    <t>Cost ownership</t>
  </si>
  <si>
    <t>Materialrate excludes installation. Separateinternalfullyburdened productive labor; services/equipment includes rental/testing/fee reserves. No subcontractor profit or GC markup. Supervision/admin explicitly costed.</t>
  </si>
  <si>
    <t>Uncertainty</t>
  </si>
  <si>
    <t>Low/high are sensitivity scenarios: eachline directcost±25–50% mostly, then10/15/25%contingency. Notconfidencebounds orcompetitivebids. Tax is7%material cashreserve,NOT invoice/statutorytaxcalculation.</t>
  </si>
  <si>
    <t>Holds</t>
  </si>
  <si>
    <t>RFIs tab details the open issues. Highest:fixturecoordination,large CPVC sizes/materialfamily,blank AHU,WHratings,airflow/D-01,service/loadcalculation,roofassembly,truss/wallconstruction.</t>
  </si>
  <si>
    <t>Use</t>
  </si>
  <si>
    <t>Review RFIs, then eachtrade BOM/route/circuit register. Consolidated Purchasegroupsrepeatcostsforprocurementview—DO NOT ADD Purchase to BOM totals. Packroundingallowsunusedstock.</t>
  </si>
  <si>
    <t>Reproduce</t>
  </si>
  <si>
    <t>Run .venv/bin/python tools/temple_report.py and tools/temple_validate.py fromrepo root. Model iscurated,notan automaticplanreader. See REPORT.md and METHOD.md.</t>
  </si>
  <si>
    <t>Exclusions</t>
  </si>
  <si>
    <t>Pool/equipment/deck/screens;land/finance;offsiteutilityupgrades;existingbuildingdemolition;deepfoundations/soilremediation;gas/LP/PV/generator/EV;ceilingfanmotors;originaldesignfees. See Exclusions.</t>
  </si>
  <si>
    <t>Trade</t>
  </si>
  <si>
    <t>Materials</t>
  </si>
  <si>
    <t>Person-hours</t>
  </si>
  <si>
    <t>Internal labor</t>
  </si>
  <si>
    <t>Equipment/services</t>
  </si>
  <si>
    <t>Direct base</t>
  </si>
  <si>
    <t>Direct low</t>
  </si>
  <si>
    <t>Direct high</t>
  </si>
  <si>
    <t>Site</t>
  </si>
  <si>
    <t>Concrete</t>
  </si>
  <si>
    <t>Masonry</t>
  </si>
  <si>
    <t>Framing</t>
  </si>
  <si>
    <t>Roofing</t>
  </si>
  <si>
    <t>Openings</t>
  </si>
  <si>
    <t>Finishes</t>
  </si>
  <si>
    <t>Casework</t>
  </si>
  <si>
    <t>Plumbing</t>
  </si>
  <si>
    <t>Mechanical</t>
  </si>
  <si>
    <t>Electrical</t>
  </si>
  <si>
    <t>Appliances</t>
  </si>
  <si>
    <t>General</t>
  </si>
  <si>
    <t>DIRECT TOTAL</t>
  </si>
  <si>
    <t>Scenario</t>
  </si>
  <si>
    <t>Low</t>
  </si>
  <si>
    <t>Base</t>
  </si>
  <si>
    <t>High</t>
  </si>
  <si>
    <t>Direct cost</t>
  </si>
  <si>
    <t>Material tax cash reserve</t>
  </si>
  <si>
    <t>Subtotal</t>
  </si>
  <si>
    <t>Contingency rate</t>
  </si>
  <si>
    <t>Contingency dollars</t>
  </si>
  <si>
    <t>PLANNING BUDGET</t>
  </si>
  <si>
    <t>Material tax reserve %</t>
  </si>
  <si>
    <t>Sensitivity scenarios, not statistically calibrated confidence intervals. The tax line is a cash allowance; fees/rentals/delivery taxes and caps are not separately modeled. No builder margin is added. Explicit general conditions, permit reserve and contingency are included.</t>
  </si>
  <si>
    <t>Burdened $/person-hour</t>
  </si>
  <si>
    <t>Basis</t>
  </si>
  <si>
    <t>Estimator internal productive rate including wages/payroll burden/benefits; excludes profit. Not a verified Sarasota wage or union schedule.</t>
  </si>
  <si>
    <t>ID</t>
  </si>
  <si>
    <t>Assembly / location</t>
  </si>
  <si>
    <t>Item code</t>
  </si>
  <si>
    <t>Component / specification</t>
  </si>
  <si>
    <t>Net installed qty</t>
  </si>
  <si>
    <t>Unit</t>
  </si>
  <si>
    <t>Waste %</t>
  </si>
  <si>
    <t>Pack multiple</t>
  </si>
  <si>
    <t>Purchase qty</t>
  </si>
  <si>
    <t>Material $/unit</t>
  </si>
  <si>
    <t>Material $</t>
  </si>
  <si>
    <t>Person-hr / net unit</t>
  </si>
  <si>
    <t>Labor $/hr</t>
  </si>
  <si>
    <t>Labor $</t>
  </si>
  <si>
    <t>Equipment / services $</t>
  </si>
  <si>
    <t>Direct base $</t>
  </si>
  <si>
    <t>Sensitivity +/-</t>
  </si>
  <si>
    <t>Direct low $</t>
  </si>
  <si>
    <t>Direct high $</t>
  </si>
  <si>
    <t>Quantity basis</t>
  </si>
  <si>
    <t>Drawing source</t>
  </si>
  <si>
    <t>Calculation / assumption</t>
  </si>
  <si>
    <t>Price source</t>
  </si>
  <si>
    <t>Release status</t>
  </si>
  <si>
    <t>Order packs</t>
  </si>
  <si>
    <t>Unused / waste qty</t>
  </si>
  <si>
    <t>Material low $</t>
  </si>
  <si>
    <t>Material high $</t>
  </si>
  <si>
    <t>B0001</t>
  </si>
  <si>
    <t>Site / landscape</t>
  </si>
  <si>
    <t>SILT</t>
  </si>
  <si>
    <t>Silt fence installed</t>
  </si>
  <si>
    <t>LF</t>
  </si>
  <si>
    <t>Provisional</t>
  </si>
  <si>
    <t>A101</t>
  </si>
  <si>
    <t>3 sides x100 ft</t>
  </si>
  <si>
    <t>EST</t>
  </si>
  <si>
    <t>VERIFY quantity / selection before order</t>
  </si>
  <si>
    <t>B0002</t>
  </si>
  <si>
    <t>TREEPRO</t>
  </si>
  <si>
    <t>Tree protection fencing</t>
  </si>
  <si>
    <t>100 ft allowance</t>
  </si>
  <si>
    <t>B0003</t>
  </si>
  <si>
    <t>STAKE</t>
  </si>
  <si>
    <t>Survey construction layout</t>
  </si>
  <si>
    <t>service</t>
  </si>
  <si>
    <t>One layout survey service</t>
  </si>
  <si>
    <t>B0004</t>
  </si>
  <si>
    <t>CLEAR</t>
  </si>
  <si>
    <t>Clear/grub footprint and staging</t>
  </si>
  <si>
    <t>SF</t>
  </si>
  <si>
    <t>3797 slab plus1703 access/staging</t>
  </si>
  <si>
    <t>B0005</t>
  </si>
  <si>
    <t>TOPSOIL</t>
  </si>
  <si>
    <t>Strip/store topsoil</t>
  </si>
  <si>
    <t>CY</t>
  </si>
  <si>
    <t>5500 SF*3 in/27</t>
  </si>
  <si>
    <t>B0006</t>
  </si>
  <si>
    <t>FILL</t>
  </si>
  <si>
    <t>Clean granular compacted fill delivered</t>
  </si>
  <si>
    <t>3797 SF*6 in/27*1.20 loose conversion</t>
  </si>
  <si>
    <t>B0007</t>
  </si>
  <si>
    <t>COMPACT</t>
  </si>
  <si>
    <t>Compact fill / plate roller rental</t>
  </si>
  <si>
    <t>3797 SF compaction</t>
  </si>
  <si>
    <t>B0008</t>
  </si>
  <si>
    <t>TESTSOIL</t>
  </si>
  <si>
    <t>Density/bearing testing visits</t>
  </si>
  <si>
    <t>visit</t>
  </si>
  <si>
    <t>3 tests/visits allowance</t>
  </si>
  <si>
    <t>B0009</t>
  </si>
  <si>
    <t>TERMITE</t>
  </si>
  <si>
    <t>Pretreat soil treatment</t>
  </si>
  <si>
    <t>Full slab footprint; retail chemical equivalent plus internal hours</t>
  </si>
  <si>
    <t>B0010</t>
  </si>
  <si>
    <t>DRIVE</t>
  </si>
  <si>
    <t>Driveway pavers</t>
  </si>
  <si>
    <t>Site allowance pending dimensions; excludes pool deck</t>
  </si>
  <si>
    <t>B0011</t>
  </si>
  <si>
    <t>BASE</t>
  </si>
  <si>
    <t>Paver base aggregate</t>
  </si>
  <si>
    <t>1500 SF*6 in*1.15 loose</t>
  </si>
  <si>
    <t>B0012</t>
  </si>
  <si>
    <t>BED</t>
  </si>
  <si>
    <t>Paver bedding sand</t>
  </si>
  <si>
    <t>1500 SF*1 in*1.15 loose</t>
  </si>
  <si>
    <t>B0013</t>
  </si>
  <si>
    <t>EDGE</t>
  </si>
  <si>
    <t>Paver edge restraint</t>
  </si>
  <si>
    <t>Drive/walk perimeter provision</t>
  </si>
  <si>
    <t>B0014</t>
  </si>
  <si>
    <t>PSAND</t>
  </si>
  <si>
    <t>Polymeric sand</t>
  </si>
  <si>
    <t>bag</t>
  </si>
  <si>
    <t>1500 SF/100 SF per bag rounded +one</t>
  </si>
  <si>
    <t>B0015</t>
  </si>
  <si>
    <t>SOD</t>
  </si>
  <si>
    <t>Sod and preparation</t>
  </si>
  <si>
    <t>Lot residual allowance</t>
  </si>
  <si>
    <t>B0016</t>
  </si>
  <si>
    <t>TREE</t>
  </si>
  <si>
    <t>New canopy tree</t>
  </si>
  <si>
    <t>EA</t>
  </si>
  <si>
    <t>A101 one12 ft/3 in caliper</t>
  </si>
  <si>
    <t>B0017</t>
  </si>
  <si>
    <t>IRR</t>
  </si>
  <si>
    <t>Irrigation poly lateral</t>
  </si>
  <si>
    <t>4zones*100 ft</t>
  </si>
  <si>
    <t>B0018</t>
  </si>
  <si>
    <t>IRRHD</t>
  </si>
  <si>
    <t>Irrigation heads</t>
  </si>
  <si>
    <t>6heads*4zones</t>
  </si>
  <si>
    <t>B0019</t>
  </si>
  <si>
    <t>IRRVAL</t>
  </si>
  <si>
    <t>Irrigation zone valves</t>
  </si>
  <si>
    <t>4zones</t>
  </si>
  <si>
    <t>B0020</t>
  </si>
  <si>
    <t>IRRCTL</t>
  </si>
  <si>
    <t>Irrigation controller</t>
  </si>
  <si>
    <t>1controller</t>
  </si>
  <si>
    <t>B0021</t>
  </si>
  <si>
    <t>IRRBACK</t>
  </si>
  <si>
    <t>Irrigation backflow assembly</t>
  </si>
  <si>
    <t>Separate irrigation protection allowance</t>
  </si>
  <si>
    <t>B0022</t>
  </si>
  <si>
    <t>IRRWIRE</t>
  </si>
  <si>
    <t>Irrigation control cable</t>
  </si>
  <si>
    <t>One250 ft coil</t>
  </si>
  <si>
    <t>B0023</t>
  </si>
  <si>
    <t>LANDSOIL</t>
  </si>
  <si>
    <t>Landscape soil / mulch</t>
  </si>
  <si>
    <t>12CY allowance</t>
  </si>
  <si>
    <t>B0024</t>
  </si>
  <si>
    <t>Foundations</t>
  </si>
  <si>
    <t>EXC</t>
  </si>
  <si>
    <t>Footing excavation</t>
  </si>
  <si>
    <t>A104/A110</t>
  </si>
  <si>
    <t>388 LF*2 ft*1.5 ft/27</t>
  </si>
  <si>
    <t>B0025</t>
  </si>
  <si>
    <t>FCONC</t>
  </si>
  <si>
    <t>Footing concrete 3000psi</t>
  </si>
  <si>
    <t>(278+110)*2*10/12/27; no slab overlap</t>
  </si>
  <si>
    <t>B0026</t>
  </si>
  <si>
    <t>SCONC</t>
  </si>
  <si>
    <t>Slab concrete 4000psi</t>
  </si>
  <si>
    <t>(3797+24)*4/12/27</t>
  </si>
  <si>
    <t>B0027</t>
  </si>
  <si>
    <t>FIBER</t>
  </si>
  <si>
    <t>Slab synthetic fiber admixture</t>
  </si>
  <si>
    <t>Per slab concrete volume</t>
  </si>
  <si>
    <t>B0028</t>
  </si>
  <si>
    <t>MESH</t>
  </si>
  <si>
    <t>6x6 W1.4 welded mesh</t>
  </si>
  <si>
    <t>A110 held with fiber pending RFI</t>
  </si>
  <si>
    <t>B0029</t>
  </si>
  <si>
    <t>VAPOR</t>
  </si>
  <si>
    <t>6mil vapor retarder</t>
  </si>
  <si>
    <t>6 in laps and upturns allowance</t>
  </si>
  <si>
    <t>B0030</t>
  </si>
  <si>
    <t>VAPTAPE</t>
  </si>
  <si>
    <t>Vapor seam tape</t>
  </si>
  <si>
    <t>6 rolls-equivalent minimum; seam estimate</t>
  </si>
  <si>
    <t>B0031</t>
  </si>
  <si>
    <t>FORM</t>
  </si>
  <si>
    <t>2x10 footing/slab form lumber</t>
  </si>
  <si>
    <t>Two perimeter form faces</t>
  </si>
  <si>
    <t>B0032</t>
  </si>
  <si>
    <t>STAKES</t>
  </si>
  <si>
    <t>Form stakes reusable allowance</t>
  </si>
  <si>
    <t>3 ft spacing equivalent</t>
  </si>
  <si>
    <t>B0033</t>
  </si>
  <si>
    <t>REBAR5</t>
  </si>
  <si>
    <t>Footing #5 Grade60 bar</t>
  </si>
  <si>
    <t>F1 3bars; F3 2bars pluslaps/cuts</t>
  </si>
  <si>
    <t>B0034</t>
  </si>
  <si>
    <t>CHAIR</t>
  </si>
  <si>
    <t>Rebar chairs</t>
  </si>
  <si>
    <t>3 rows at4 ft</t>
  </si>
  <si>
    <t>B0035</t>
  </si>
  <si>
    <t>TIEWIRE</t>
  </si>
  <si>
    <t>16ga annealed tie wire</t>
  </si>
  <si>
    <t>LB</t>
  </si>
  <si>
    <t>40lb provision</t>
  </si>
  <si>
    <t>B0036</t>
  </si>
  <si>
    <t>CURE</t>
  </si>
  <si>
    <t>Concrete curing compound</t>
  </si>
  <si>
    <t>GAL</t>
  </si>
  <si>
    <t>3821 SF/200 SFpergal</t>
  </si>
  <si>
    <t>B0037</t>
  </si>
  <si>
    <t>JOINT</t>
  </si>
  <si>
    <t>Slab sawcut control joints</t>
  </si>
  <si>
    <t>Approx15 ft grid; coordinate finishes</t>
  </si>
  <si>
    <t>B0038</t>
  </si>
  <si>
    <t>EXPJOINT</t>
  </si>
  <si>
    <t>1/2 inch isolation joint</t>
  </si>
  <si>
    <t>Stoop/garage transitions</t>
  </si>
  <si>
    <t>B0039</t>
  </si>
  <si>
    <t>PUMP</t>
  </si>
  <si>
    <t>Concrete pump mobilizations</t>
  </si>
  <si>
    <t>day</t>
  </si>
  <si>
    <t>Footings plus slab</t>
  </si>
  <si>
    <t>B0040</t>
  </si>
  <si>
    <t>TESTCON</t>
  </si>
  <si>
    <t>Concrete cylinder sets</t>
  </si>
  <si>
    <t>Footing slab grout visits</t>
  </si>
  <si>
    <t>B0041</t>
  </si>
  <si>
    <t>Masonry shell</t>
  </si>
  <si>
    <t>CMU8</t>
  </si>
  <si>
    <t>8x8x16 standard CMU, stemwall</t>
  </si>
  <si>
    <t>A104/A106/A110</t>
  </si>
  <si>
    <t>278 LF*2 ft*1.125blocks/SF</t>
  </si>
  <si>
    <t>P06</t>
  </si>
  <si>
    <t>B0042</t>
  </si>
  <si>
    <t>8x8x16 standard CMU, walls</t>
  </si>
  <si>
    <t>Net8 ft wallarea*1.125 less one bondbeam course</t>
  </si>
  <si>
    <t>B0043</t>
  </si>
  <si>
    <t>BOND8</t>
  </si>
  <si>
    <t>8 inch bond beam units</t>
  </si>
  <si>
    <t>278 LF/1.333 ft</t>
  </si>
  <si>
    <t>B0044</t>
  </si>
  <si>
    <t>MORTAR</t>
  </si>
  <si>
    <t>Type S mortar80lb bags</t>
  </si>
  <si>
    <t>12 blocks/bag estimating yield</t>
  </si>
  <si>
    <t>B0045</t>
  </si>
  <si>
    <t>GROUT</t>
  </si>
  <si>
    <t>3000psi fine masonry grout</t>
  </si>
  <si>
    <t>Full stemwall plus112 reinforced cells and bondbeam provision</t>
  </si>
  <si>
    <t>B0046</t>
  </si>
  <si>
    <t>VERT5</t>
  </si>
  <si>
    <t>Vertical #5 reinforcing</t>
  </si>
  <si>
    <t>112 reinforced positions*12 ft includinghooks/laps;44 in OC plusjambs</t>
  </si>
  <si>
    <t>B0047</t>
  </si>
  <si>
    <t>BOND5</t>
  </si>
  <si>
    <t>Bond beam2#5 continuous</t>
  </si>
  <si>
    <t>2bars*278 LF</t>
  </si>
  <si>
    <t>B0048</t>
  </si>
  <si>
    <t>LINTEL</t>
  </si>
  <si>
    <t>Opening lintel concrete/rebar fabrication provision</t>
  </si>
  <si>
    <t>Exterior door/window spans plusbearing; engineering hold</t>
  </si>
  <si>
    <t>B0049</t>
  </si>
  <si>
    <t>JAMB</t>
  </si>
  <si>
    <t>Masonry jamb straps/anchors</t>
  </si>
  <si>
    <t>Opening andwall restraint allowance</t>
  </si>
  <si>
    <t>B0050</t>
  </si>
  <si>
    <t>WATERPROOF</t>
  </si>
  <si>
    <t>Stemwall waterproof coating</t>
  </si>
  <si>
    <t>278 LF*2 ft exterior</t>
  </si>
  <si>
    <t>B0051</t>
  </si>
  <si>
    <t>CLEANOUT</t>
  </si>
  <si>
    <t>Masonry cell cleanout/patch work</t>
  </si>
  <si>
    <t>One per reinforced cell</t>
  </si>
  <si>
    <t>B0052</t>
  </si>
  <si>
    <t>SCAFFOLD</t>
  </si>
  <si>
    <t>Scaffold rental / delivery</t>
  </si>
  <si>
    <t>rental</t>
  </si>
  <si>
    <t>A106</t>
  </si>
  <si>
    <t>8 weeks scaffold budget; erection hours separate</t>
  </si>
  <si>
    <t>B0053</t>
  </si>
  <si>
    <t>Shell / partitions</t>
  </si>
  <si>
    <t>TRUSS</t>
  </si>
  <si>
    <t>Engineered steel roof trusses fabricated</t>
  </si>
  <si>
    <t>A104/A106/A107/A108/A110</t>
  </si>
  <si>
    <t>3912 SF roof framing package; approx35 bays at24 in, fabricated members NOT resolved</t>
  </si>
  <si>
    <t>HOLD - engineering/selection/review</t>
  </si>
  <si>
    <t>B0054</t>
  </si>
  <si>
    <t>TRUSSENG</t>
  </si>
  <si>
    <t>Truss engineering/shop drawings</t>
  </si>
  <si>
    <t>One engineered package</t>
  </si>
  <si>
    <t>B0055</t>
  </si>
  <si>
    <t>ANCHOR</t>
  </si>
  <si>
    <t>Engineered truss bearing anchors</t>
  </si>
  <si>
    <t>Approx45truss pieces*2bearings; actual layout missing</t>
  </si>
  <si>
    <t>B0056</t>
  </si>
  <si>
    <t>BRACE</t>
  </si>
  <si>
    <t>Steel truss bracing/bridging</t>
  </si>
  <si>
    <t>Shoplayout allowance, not member schedule</t>
  </si>
  <si>
    <t>B0057</t>
  </si>
  <si>
    <t>ESTUD</t>
  </si>
  <si>
    <t>18ga5.5 inch exterior steel studs</t>
  </si>
  <si>
    <t>4 ft upperband+3 ft parapet at16 in +240 LF corners/jambs</t>
  </si>
  <si>
    <t>B0058</t>
  </si>
  <si>
    <t>ETRACK</t>
  </si>
  <si>
    <t>18ga5.5 inch top/bottom track</t>
  </si>
  <si>
    <t>Band andparapet each2tracks</t>
  </si>
  <si>
    <t>B0059</t>
  </si>
  <si>
    <t>ISTUD</t>
  </si>
  <si>
    <t>Interior3-5/8 inch steel studs</t>
  </si>
  <si>
    <t>392 LF at16 in,12 ft high plus600 LFjambs/corners; gauge engineered forheight</t>
  </si>
  <si>
    <t>B0060</t>
  </si>
  <si>
    <t>ITRACK</t>
  </si>
  <si>
    <t>Interior3-5/8 inch track</t>
  </si>
  <si>
    <t>Top+bottom</t>
  </si>
  <si>
    <t>B0061</t>
  </si>
  <si>
    <t>HEADER</t>
  </si>
  <si>
    <t>Interior steel door headers</t>
  </si>
  <si>
    <t>Nonloadbearing header allowance</t>
  </si>
  <si>
    <t>B0062</t>
  </si>
  <si>
    <t>BLOCK</t>
  </si>
  <si>
    <t>PT2x6 blocking</t>
  </si>
  <si>
    <t>Opening treatments, cabinets andbathroom fittings</t>
  </si>
  <si>
    <t>B0063</t>
  </si>
  <si>
    <t>STUDSCREW</t>
  </si>
  <si>
    <t>Self-drilling framing screws</t>
  </si>
  <si>
    <t>Stud/track/bracing assembly provision</t>
  </si>
  <si>
    <t>B0064</t>
  </si>
  <si>
    <t>TRACKANCH</t>
  </si>
  <si>
    <t>Track concrete anchors</t>
  </si>
  <si>
    <t>2 ft attachment estimating spacing; design hold</t>
  </si>
  <si>
    <t>B0065</t>
  </si>
  <si>
    <t>SHEATH</t>
  </si>
  <si>
    <t>1/2 inch glass-mat exterior sheathing</t>
  </si>
  <si>
    <t>Upperband outside +bothparapetfaces</t>
  </si>
  <si>
    <t>B0066</t>
  </si>
  <si>
    <t>SHEATHSC</t>
  </si>
  <si>
    <t>Exterior sheathing screws</t>
  </si>
  <si>
    <t>6 in nominal fastenerpattern allowance</t>
  </si>
  <si>
    <t>B0067</t>
  </si>
  <si>
    <t>PLY</t>
  </si>
  <si>
    <t>5/8 inch plywood roof sheathing</t>
  </si>
  <si>
    <t>A106specified plywood; sheets rounded</t>
  </si>
  <si>
    <t>B0068</t>
  </si>
  <si>
    <t>HCLIP</t>
  </si>
  <si>
    <t>Plywood H-clips</t>
  </si>
  <si>
    <t>3clips per roof sheet estimate</t>
  </si>
  <si>
    <t>B0069</t>
  </si>
  <si>
    <t>ROOFSC</t>
  </si>
  <si>
    <t>Roof-to-steel approved screws</t>
  </si>
  <si>
    <t>Engineered field/edge/corner schedule pending</t>
  </si>
  <si>
    <t>B0070</t>
  </si>
  <si>
    <t>FOAM</t>
  </si>
  <si>
    <t>Spray polyurethane roof insulation</t>
  </si>
  <si>
    <t>board-ft</t>
  </si>
  <si>
    <t>7 inch open-cell budget only; R-value and roofassembly pending</t>
  </si>
  <si>
    <t>B0071</t>
  </si>
  <si>
    <t>THERMBAR</t>
  </si>
  <si>
    <t>Foam thermal/ignition barrier coating</t>
  </si>
  <si>
    <t>Conditional assembly provision</t>
  </si>
  <si>
    <t>B0072</t>
  </si>
  <si>
    <t>WALLINS</t>
  </si>
  <si>
    <t>Exterior wall insulation</t>
  </si>
  <si>
    <t>Net envelope walls provisional system</t>
  </si>
  <si>
    <t>B0073</t>
  </si>
  <si>
    <t>SOUNDINS</t>
  </si>
  <si>
    <t>Interior acoustic batts</t>
  </si>
  <si>
    <t>60%partitions allowance</t>
  </si>
  <si>
    <t>B0074</t>
  </si>
  <si>
    <t>Roof erection</t>
  </si>
  <si>
    <t>CRANE</t>
  </si>
  <si>
    <t>Crane and rigging rental</t>
  </si>
  <si>
    <t>A108</t>
  </si>
  <si>
    <t>Two crane days; rigging labor in truss rate</t>
  </si>
  <si>
    <t>B0075</t>
  </si>
  <si>
    <t>Roof / storm</t>
  </si>
  <si>
    <t>FELT</t>
  </si>
  <si>
    <t>No30 roof dry-in felt</t>
  </si>
  <si>
    <t>A106/A107/A109</t>
  </si>
  <si>
    <t>A106; final TPO compatibility unresolved</t>
  </si>
  <si>
    <t>B0076</t>
  </si>
  <si>
    <t>TAPER</t>
  </si>
  <si>
    <t>Tapered roof insulation slope provision</t>
  </si>
  <si>
    <t>No tapered layout provided; separate from undersidefoam</t>
  </si>
  <si>
    <t>B0077</t>
  </si>
  <si>
    <t>COVER</t>
  </si>
  <si>
    <t>Roof cover board1/2 inch</t>
  </si>
  <si>
    <t>Provisional approved TPO assembly component</t>
  </si>
  <si>
    <t>B0078</t>
  </si>
  <si>
    <t>TPO</t>
  </si>
  <si>
    <t>White60mil TPO membrane</t>
  </si>
  <si>
    <t>3912field+278 LF*3 ft upstands; laps/cuts12%</t>
  </si>
  <si>
    <t>B0079</t>
  </si>
  <si>
    <t>ADH</t>
  </si>
  <si>
    <t>TPO bonding adhesive</t>
  </si>
  <si>
    <t>60 SF/GAL two-surface installedyield allowance</t>
  </si>
  <si>
    <t>B0080</t>
  </si>
  <si>
    <t>RPLATE</t>
  </si>
  <si>
    <t>Insulation plates/screws</t>
  </si>
  <si>
    <t>Uplift pattern placeholder; engineer/mfr approve</t>
  </si>
  <si>
    <t>B0081</t>
  </si>
  <si>
    <t>TERM</t>
  </si>
  <si>
    <t>Termination bar</t>
  </si>
  <si>
    <t>Perimeter termination</t>
  </si>
  <si>
    <t>B0082</t>
  </si>
  <si>
    <t>COPING</t>
  </si>
  <si>
    <t>Aluminum parapet coping</t>
  </si>
  <si>
    <t>Developedwidth/manufacturer pending</t>
  </si>
  <si>
    <t>B0083</t>
  </si>
  <si>
    <t>CLEAT</t>
  </si>
  <si>
    <t>Coping continuous cleat</t>
  </si>
  <si>
    <t>Bothedges</t>
  </si>
  <si>
    <t>B0084</t>
  </si>
  <si>
    <t>COPSPL</t>
  </si>
  <si>
    <t>Coping splice plates</t>
  </si>
  <si>
    <t>Oneper10 ft length</t>
  </si>
  <si>
    <t>B0085</t>
  </si>
  <si>
    <t>CORNERS</t>
  </si>
  <si>
    <t>TPO prefab corner flashings</t>
  </si>
  <si>
    <t>12inside+12outside provisional</t>
  </si>
  <si>
    <t>B0086</t>
  </si>
  <si>
    <t>SEALROOF</t>
  </si>
  <si>
    <t>Roof sealant cartridges</t>
  </si>
  <si>
    <t>Terminations/scuppers/coping</t>
  </si>
  <si>
    <t>B0087</t>
  </si>
  <si>
    <t>SCUPPER</t>
  </si>
  <si>
    <t>Primary TPO-clad scupper</t>
  </si>
  <si>
    <t>A1093west+4east</t>
  </si>
  <si>
    <t>B0088</t>
  </si>
  <si>
    <t>OVERFLOW</t>
  </si>
  <si>
    <t>Independent overflow scupper</t>
  </si>
  <si>
    <t>Oneper primary; actual separation/size pending</t>
  </si>
  <si>
    <t>B0089</t>
  </si>
  <si>
    <t>LEADERHD</t>
  </si>
  <si>
    <t>Collector head</t>
  </si>
  <si>
    <t>Oneperprimary</t>
  </si>
  <si>
    <t>B0090</t>
  </si>
  <si>
    <t>LEADER</t>
  </si>
  <si>
    <t>4x4aluminum leader</t>
  </si>
  <si>
    <t>7leaders*15 ft</t>
  </si>
  <si>
    <t>B0091</t>
  </si>
  <si>
    <t>LEADEREL</t>
  </si>
  <si>
    <t>Leader elbow</t>
  </si>
  <si>
    <t>2perleader</t>
  </si>
  <si>
    <t>B0092</t>
  </si>
  <si>
    <t>LEADERSTR</t>
  </si>
  <si>
    <t>Leader strap</t>
  </si>
  <si>
    <t>5perleader</t>
  </si>
  <si>
    <t>B0093</t>
  </si>
  <si>
    <t>STORM</t>
  </si>
  <si>
    <t>4 inch solid storm pipe</t>
  </si>
  <si>
    <t>7drains connecting tosite discharge allowance</t>
  </si>
  <si>
    <t>B0094</t>
  </si>
  <si>
    <t>STORM45</t>
  </si>
  <si>
    <t>4 inchstorm 45 elbow</t>
  </si>
  <si>
    <t>2perleader tie-in</t>
  </si>
  <si>
    <t>B0095</t>
  </si>
  <si>
    <t>STORMTEE</t>
  </si>
  <si>
    <t>4 inchstormwye</t>
  </si>
  <si>
    <t>Oneperleader</t>
  </si>
  <si>
    <t>B0096</t>
  </si>
  <si>
    <t>STORMEND</t>
  </si>
  <si>
    <t>Drainage outlet/cleanout terminal</t>
  </si>
  <si>
    <t>7dischargepoints; nocivil design</t>
  </si>
  <si>
    <t>B0097</t>
  </si>
  <si>
    <t>SOFFIT</t>
  </si>
  <si>
    <t>Stucco soffit substrate</t>
  </si>
  <si>
    <t>Frontoverhang provision</t>
  </si>
  <si>
    <t>B0098</t>
  </si>
  <si>
    <t>WELDER</t>
  </si>
  <si>
    <t>Hot-air welder rental</t>
  </si>
  <si>
    <t>Oneweek rental</t>
  </si>
  <si>
    <t>B0099</t>
  </si>
  <si>
    <t>W1</t>
  </si>
  <si>
    <t>WIN-W1</t>
  </si>
  <si>
    <t>Impact window W1, 5x2 ft</t>
  </si>
  <si>
    <t>Counted / scheduled</t>
  </si>
  <si>
    <t>A102</t>
  </si>
  <si>
    <t>1 tags; 5x2 ft; frame/glass factory assembly</t>
  </si>
  <si>
    <t>B0100</t>
  </si>
  <si>
    <t>W2</t>
  </si>
  <si>
    <t>WIN-W2</t>
  </si>
  <si>
    <t>Impact window W2, 3x6 ft</t>
  </si>
  <si>
    <t>4 tags; 3x6 ft; frame/glass factory assembly</t>
  </si>
  <si>
    <t>B0101</t>
  </si>
  <si>
    <t>W3</t>
  </si>
  <si>
    <t>WIN-W3</t>
  </si>
  <si>
    <t>Impact window W3, 6x2 ft</t>
  </si>
  <si>
    <t>2 tags; 6x2 ft; frame/glass factory assembly</t>
  </si>
  <si>
    <t>B0102</t>
  </si>
  <si>
    <t>W4</t>
  </si>
  <si>
    <t>WIN-W4</t>
  </si>
  <si>
    <t>Impact window W4, 3x3 ft</t>
  </si>
  <si>
    <t>4 tags; 3x3 ft; frame/glass factory assembly</t>
  </si>
  <si>
    <t>B0103</t>
  </si>
  <si>
    <t>W5</t>
  </si>
  <si>
    <t>WIN-W5</t>
  </si>
  <si>
    <t>Impact window W5, 3.08333x5 ft</t>
  </si>
  <si>
    <t>1 tags; 3.08333x5 ft; frame/glass factory assembly</t>
  </si>
  <si>
    <t>B0104</t>
  </si>
  <si>
    <t>W6</t>
  </si>
  <si>
    <t>WIN-W6</t>
  </si>
  <si>
    <t>Impact window W6, 8x2 ft</t>
  </si>
  <si>
    <t>2 tags; 8x2 ft; frame/glass factory assembly</t>
  </si>
  <si>
    <t>B0105</t>
  </si>
  <si>
    <t>W7</t>
  </si>
  <si>
    <t>WIN-W7</t>
  </si>
  <si>
    <t>Impact window W7, 1.83333x9 ft</t>
  </si>
  <si>
    <t>1 tags; 1.83333x9 ft; frame/glass factory assembly</t>
  </si>
  <si>
    <t>B0106</t>
  </si>
  <si>
    <t>W8</t>
  </si>
  <si>
    <t>WIN-W8</t>
  </si>
  <si>
    <t>Impact window W8, 4x4 ft</t>
  </si>
  <si>
    <t>1 tags; 4x4 ft; frame/glass factory assembly</t>
  </si>
  <si>
    <t>B0107</t>
  </si>
  <si>
    <t>W9</t>
  </si>
  <si>
    <t>WIN-W9</t>
  </si>
  <si>
    <t>Impact window W9, 11.1667x2 ft</t>
  </si>
  <si>
    <t>2 tags; 11.1667x2 ft; frame/glass factory assembly</t>
  </si>
  <si>
    <t>B0108</t>
  </si>
  <si>
    <t>D1</t>
  </si>
  <si>
    <t>DOOR-D1</t>
  </si>
  <si>
    <t>Exterior 3x9 ft, frame included</t>
  </si>
  <si>
    <t>A102/A102B</t>
  </si>
  <si>
    <t>D1; confirm handing/size before order</t>
  </si>
  <si>
    <t>B0109</t>
  </si>
  <si>
    <t>LOCK-EXT</t>
  </si>
  <si>
    <t>Lever/lockset hardware</t>
  </si>
  <si>
    <t>Derived</t>
  </si>
  <si>
    <t>D1; hinges included with prehungdoor</t>
  </si>
  <si>
    <t>B0110</t>
  </si>
  <si>
    <t>D2</t>
  </si>
  <si>
    <t>DOOR-D2</t>
  </si>
  <si>
    <t>Interior double glass 6x9 ft, frame included</t>
  </si>
  <si>
    <t>D2; confirm handing/size before order</t>
  </si>
  <si>
    <t>B0111</t>
  </si>
  <si>
    <t>LOCK-INT</t>
  </si>
  <si>
    <t>D2; hinges included with prehungdoor</t>
  </si>
  <si>
    <t>B0112</t>
  </si>
  <si>
    <t>D3</t>
  </si>
  <si>
    <t>DOOR-D3</t>
  </si>
  <si>
    <t>Interior swing 2.66667x9 ft, frame included</t>
  </si>
  <si>
    <t>D3; confirm handing/size before order</t>
  </si>
  <si>
    <t>B0113</t>
  </si>
  <si>
    <t>D3; hinges included with prehungdoor</t>
  </si>
  <si>
    <t>B0114</t>
  </si>
  <si>
    <t>D4</t>
  </si>
  <si>
    <t>DOOR-D4</t>
  </si>
  <si>
    <t>D4; confirm handing/size before order</t>
  </si>
  <si>
    <t>B0115</t>
  </si>
  <si>
    <t>D4; hinges included with prehungdoor</t>
  </si>
  <si>
    <t>B0116</t>
  </si>
  <si>
    <t>D5</t>
  </si>
  <si>
    <t>DOOR-D5</t>
  </si>
  <si>
    <t>D5; confirm handing/size before order</t>
  </si>
  <si>
    <t>B0117</t>
  </si>
  <si>
    <t>D5; hinges included with prehungdoor</t>
  </si>
  <si>
    <t>B0118</t>
  </si>
  <si>
    <t>D6</t>
  </si>
  <si>
    <t>DOOR-D6</t>
  </si>
  <si>
    <t>Closet 5x8 ft, frame included</t>
  </si>
  <si>
    <t>D6; confirm handing/size before order</t>
  </si>
  <si>
    <t>B0119</t>
  </si>
  <si>
    <t>D7</t>
  </si>
  <si>
    <t>DOOR-D7</t>
  </si>
  <si>
    <t>D7; confirm handing/size before order</t>
  </si>
  <si>
    <t>B0120</t>
  </si>
  <si>
    <t>D7; hinges included with prehungdoor</t>
  </si>
  <si>
    <t>B0121</t>
  </si>
  <si>
    <t>D8</t>
  </si>
  <si>
    <t>DOOR-D8</t>
  </si>
  <si>
    <t>Closet 4x8 ft, frame included</t>
  </si>
  <si>
    <t>D8; confirm handing/size before order</t>
  </si>
  <si>
    <t>B0122</t>
  </si>
  <si>
    <t>D9</t>
  </si>
  <si>
    <t>DOOR-D9</t>
  </si>
  <si>
    <t>D9; confirm handing/size before order</t>
  </si>
  <si>
    <t>B0123</t>
  </si>
  <si>
    <t>D10</t>
  </si>
  <si>
    <t>DOOR-D10</t>
  </si>
  <si>
    <t>D10; confirm handing/size before order</t>
  </si>
  <si>
    <t>B0124</t>
  </si>
  <si>
    <t>D10; hinges included with prehungdoor</t>
  </si>
  <si>
    <t>B0125</t>
  </si>
  <si>
    <t>D11</t>
  </si>
  <si>
    <t>DOOR-D11</t>
  </si>
  <si>
    <t>Exterior 2.66667x9 ft, frame included</t>
  </si>
  <si>
    <t>D11; confirm handing/size before order</t>
  </si>
  <si>
    <t>B0126</t>
  </si>
  <si>
    <t>D11; hinges included with prehungdoor</t>
  </si>
  <si>
    <t>B0127</t>
  </si>
  <si>
    <t>D12</t>
  </si>
  <si>
    <t>DOOR-D12</t>
  </si>
  <si>
    <t>D12; confirm handing/size before order</t>
  </si>
  <si>
    <t>B0128</t>
  </si>
  <si>
    <t>D12; hinges included with prehungdoor</t>
  </si>
  <si>
    <t>B0129</t>
  </si>
  <si>
    <t>D13</t>
  </si>
  <si>
    <t>DOOR-D13</t>
  </si>
  <si>
    <t>Impact slider 16x8 ft, frame included</t>
  </si>
  <si>
    <t>D13; confirm handing/size before order</t>
  </si>
  <si>
    <t>B0130</t>
  </si>
  <si>
    <t>D14</t>
  </si>
  <si>
    <t>DOOR-D14</t>
  </si>
  <si>
    <t>Impact bifold 23x8 ft, frame included</t>
  </si>
  <si>
    <t>D14; confirm handing/size before order</t>
  </si>
  <si>
    <t>B0131</t>
  </si>
  <si>
    <t>D15</t>
  </si>
  <si>
    <t>DOOR-D15</t>
  </si>
  <si>
    <t>Impact slider 6x8 ft, frame included</t>
  </si>
  <si>
    <t>D15; confirm handing/size before order</t>
  </si>
  <si>
    <t>B0132</t>
  </si>
  <si>
    <t>D16</t>
  </si>
  <si>
    <t>DOOR-D16</t>
  </si>
  <si>
    <t>D16; confirm handing/size before order</t>
  </si>
  <si>
    <t>B0133</t>
  </si>
  <si>
    <t>D17</t>
  </si>
  <si>
    <t>DOOR-D17</t>
  </si>
  <si>
    <t>D17; confirm handing/size before order</t>
  </si>
  <si>
    <t>B0134</t>
  </si>
  <si>
    <t>D17; hinges included with prehungdoor</t>
  </si>
  <si>
    <t>B0135</t>
  </si>
  <si>
    <t>D18</t>
  </si>
  <si>
    <t>DOOR-D18</t>
  </si>
  <si>
    <t>Pocket 2.66667x8 ft, frame included</t>
  </si>
  <si>
    <t>D18; confirm handing/size before order</t>
  </si>
  <si>
    <t>B0136</t>
  </si>
  <si>
    <t>POCKETKIT</t>
  </si>
  <si>
    <t>Pocket frame/track kit</t>
  </si>
  <si>
    <t>D181kit; leaf line excludes pocket frame</t>
  </si>
  <si>
    <t>B0137</t>
  </si>
  <si>
    <t>D19</t>
  </si>
  <si>
    <t>DOOR-D19</t>
  </si>
  <si>
    <t>D19; confirm handing/size before order</t>
  </si>
  <si>
    <t>B0138</t>
  </si>
  <si>
    <t>D191kit; leaf line excludes pocket frame</t>
  </si>
  <si>
    <t>B0139</t>
  </si>
  <si>
    <t>D20</t>
  </si>
  <si>
    <t>DOOR-D20</t>
  </si>
  <si>
    <t>Cabinet swing 2.66667x8 ft, frame included</t>
  </si>
  <si>
    <t>D20; confirm handing/size before order</t>
  </si>
  <si>
    <t>B0140</t>
  </si>
  <si>
    <t>D20; hinges included with prehungdoor</t>
  </si>
  <si>
    <t>B0141</t>
  </si>
  <si>
    <t>D22</t>
  </si>
  <si>
    <t>DOOR-D22</t>
  </si>
  <si>
    <t>Rated garage 2.66667x8 ft, frame included</t>
  </si>
  <si>
    <t>D22; confirm handing/size before order</t>
  </si>
  <si>
    <t>B0142</t>
  </si>
  <si>
    <t>D22; hinges included with prehungdoor</t>
  </si>
  <si>
    <t>B0143</t>
  </si>
  <si>
    <t>D23</t>
  </si>
  <si>
    <t>DOOR-D23</t>
  </si>
  <si>
    <t>Interior swing 2.66667x8 ft, frame included</t>
  </si>
  <si>
    <t>D23; confirm handing/size before order</t>
  </si>
  <si>
    <t>B0144</t>
  </si>
  <si>
    <t>D23; hinges included with prehungdoor</t>
  </si>
  <si>
    <t>B0145</t>
  </si>
  <si>
    <t>D24</t>
  </si>
  <si>
    <t>DOOR-D24</t>
  </si>
  <si>
    <t>Exterior 2.66667x8 ft, frame included</t>
  </si>
  <si>
    <t>D24; confirm handing/size before order</t>
  </si>
  <si>
    <t>B0146</t>
  </si>
  <si>
    <t>D24; hinges included with prehungdoor</t>
  </si>
  <si>
    <t>B0147</t>
  </si>
  <si>
    <t>D25</t>
  </si>
  <si>
    <t>DOOR-D25</t>
  </si>
  <si>
    <t>D25; confirm handing/size before order</t>
  </si>
  <si>
    <t>B0148</t>
  </si>
  <si>
    <t>D26</t>
  </si>
  <si>
    <t>DOOR-D26</t>
  </si>
  <si>
    <t>Garage overhead 9x8 ft, frame included</t>
  </si>
  <si>
    <t>D26; confirm handing/size before order; modern glazed/impact appearance premium from A103</t>
  </si>
  <si>
    <t>B0149</t>
  </si>
  <si>
    <t>OPENER</t>
  </si>
  <si>
    <t>Garage operator, rail, remotes and sensors</t>
  </si>
  <si>
    <t>A102/A105</t>
  </si>
  <si>
    <t>Oneperoverhead door; operator power in Electrical</t>
  </si>
  <si>
    <t>B0150</t>
  </si>
  <si>
    <t>D27</t>
  </si>
  <si>
    <t>DOOR-D27</t>
  </si>
  <si>
    <t>Garage overhead 16x8 ft, frame included</t>
  </si>
  <si>
    <t>D27; confirm handing/size before order; modern glazed/impact appearance premium from A103</t>
  </si>
  <si>
    <t>B0151</t>
  </si>
  <si>
    <t>B0152</t>
  </si>
  <si>
    <t>D29</t>
  </si>
  <si>
    <t>DOOR-D29</t>
  </si>
  <si>
    <t>Interior swing 2x8 ft, frame included</t>
  </si>
  <si>
    <t>D29; confirm handing/size before order</t>
  </si>
  <si>
    <t>B0153</t>
  </si>
  <si>
    <t>D29; hinges included with prehungdoor</t>
  </si>
  <si>
    <t>B0154</t>
  </si>
  <si>
    <t>D30</t>
  </si>
  <si>
    <t>DOOR-D30</t>
  </si>
  <si>
    <t>D30; confirm handing/size before order</t>
  </si>
  <si>
    <t>B0155</t>
  </si>
  <si>
    <t>D31</t>
  </si>
  <si>
    <t>DOOR-D31</t>
  </si>
  <si>
    <t>D31; confirm handing/size before order</t>
  </si>
  <si>
    <t>B0156</t>
  </si>
  <si>
    <t>D31; hinges included with prehungdoor</t>
  </si>
  <si>
    <t>B0157</t>
  </si>
  <si>
    <t>D32</t>
  </si>
  <si>
    <t>DOOR-D32</t>
  </si>
  <si>
    <t>D32; confirm handing/size before order</t>
  </si>
  <si>
    <t>B0158</t>
  </si>
  <si>
    <t>D32; hinges included with prehungdoor</t>
  </si>
  <si>
    <t>B0159</t>
  </si>
  <si>
    <t>D33</t>
  </si>
  <si>
    <t>DOOR-D33</t>
  </si>
  <si>
    <t>Pocket 2.66667x9 ft, frame included</t>
  </si>
  <si>
    <t>D33; confirm handing/size before order</t>
  </si>
  <si>
    <t>B0160</t>
  </si>
  <si>
    <t>D331kit; leaf line excludes pocket frame</t>
  </si>
  <si>
    <t>B0161</t>
  </si>
  <si>
    <t>D34</t>
  </si>
  <si>
    <t>DOOR-D34</t>
  </si>
  <si>
    <t>Interior swing 1.5x8 ft, frame included</t>
  </si>
  <si>
    <t>D34; confirm handing/size before order</t>
  </si>
  <si>
    <t>B0162</t>
  </si>
  <si>
    <t>D34; hinges included with prehungdoor</t>
  </si>
  <si>
    <t>B0163</t>
  </si>
  <si>
    <t>Opening installation</t>
  </si>
  <si>
    <t>FLASH</t>
  </si>
  <si>
    <t>Window/door flashing tape</t>
  </si>
  <si>
    <t>A102/A110</t>
  </si>
  <si>
    <t>Opening perimeters/anchors allowance; includeslargeglazeddoors</t>
  </si>
  <si>
    <t>B0164</t>
  </si>
  <si>
    <t>SILLPAN</t>
  </si>
  <si>
    <t>Exterior opening sill pans</t>
  </si>
  <si>
    <t>B0165</t>
  </si>
  <si>
    <t>OPENANCH</t>
  </si>
  <si>
    <t>Approved frame anchors</t>
  </si>
  <si>
    <t>B0166</t>
  </si>
  <si>
    <t>OPENFOAM</t>
  </si>
  <si>
    <t>Low-expansion window foam</t>
  </si>
  <si>
    <t>can</t>
  </si>
  <si>
    <t>B0167</t>
  </si>
  <si>
    <t>OPENSEAL</t>
  </si>
  <si>
    <t>Opening sealant</t>
  </si>
  <si>
    <t>tube</t>
  </si>
  <si>
    <t>B0168</t>
  </si>
  <si>
    <t>BUCK</t>
  </si>
  <si>
    <t>PTopening bucks</t>
  </si>
  <si>
    <t>B0169</t>
  </si>
  <si>
    <t>Interior / exterior finishes</t>
  </si>
  <si>
    <t>GYPW</t>
  </si>
  <si>
    <t>1/2 inch gypsum wallboard</t>
  </si>
  <si>
    <t>A102/A106/A110</t>
  </si>
  <si>
    <t>392 LF*12 ft*2 +netexteriorlining -600wetwall cement board</t>
  </si>
  <si>
    <t>B0170</t>
  </si>
  <si>
    <t>GYPC</t>
  </si>
  <si>
    <t>1/2 inch ceiling-rated gypsum</t>
  </si>
  <si>
    <t>All roomsandgarage ceiling</t>
  </si>
  <si>
    <t>B0171</t>
  </si>
  <si>
    <t>CEMBOARD</t>
  </si>
  <si>
    <t>1/2 inch cement backer board</t>
  </si>
  <si>
    <t>3showers+tubshower tilewalls</t>
  </si>
  <si>
    <t>B0172</t>
  </si>
  <si>
    <t>GYPSCREW</t>
  </si>
  <si>
    <t>Drywall screws</t>
  </si>
  <si>
    <t>Board fastener allowance</t>
  </si>
  <si>
    <t>B0173</t>
  </si>
  <si>
    <t>JOINTCOMP</t>
  </si>
  <si>
    <t>Joint compound 4.5 gal</t>
  </si>
  <si>
    <t>pail</t>
  </si>
  <si>
    <t>Approx350 SF/pail</t>
  </si>
  <si>
    <t>B0174</t>
  </si>
  <si>
    <t>JOINTTAPE</t>
  </si>
  <si>
    <t>Paper jointtape</t>
  </si>
  <si>
    <t>Board seam estimate</t>
  </si>
  <si>
    <t>B0175</t>
  </si>
  <si>
    <t>BEAD</t>
  </si>
  <si>
    <t>Corner bead</t>
  </si>
  <si>
    <t>Corners andopeningreturns</t>
  </si>
  <si>
    <t>B0176</t>
  </si>
  <si>
    <t>STUCCO</t>
  </si>
  <si>
    <t>Stucco cement/sand dry mix80lb</t>
  </si>
  <si>
    <t>14 SF/bag blended5/8-7/8coverage</t>
  </si>
  <si>
    <t>B0177</t>
  </si>
  <si>
    <t>WRB</t>
  </si>
  <si>
    <t>Two-layer stucco weather barrier</t>
  </si>
  <si>
    <t>Upperframedwall+outerparapet;2layers includedinrate</t>
  </si>
  <si>
    <t>B0178</t>
  </si>
  <si>
    <t>LATH</t>
  </si>
  <si>
    <t>Galvanized metal lath</t>
  </si>
  <si>
    <t>Framedstucco substrate</t>
  </si>
  <si>
    <t>B0179</t>
  </si>
  <si>
    <t>STUCCOBEAD</t>
  </si>
  <si>
    <t>Stucco weep/corner/ control bead</t>
  </si>
  <si>
    <t>Panelization provision</t>
  </si>
  <si>
    <t>B0180</t>
  </si>
  <si>
    <t>PAINTPR</t>
  </si>
  <si>
    <t>Interior primer</t>
  </si>
  <si>
    <t>350 SF/GAL onecoat</t>
  </si>
  <si>
    <t>B0181</t>
  </si>
  <si>
    <t>PAINTIN</t>
  </si>
  <si>
    <t>Interior finish paint</t>
  </si>
  <si>
    <t>2coats350 SF/GAL</t>
  </si>
  <si>
    <t>B0182</t>
  </si>
  <si>
    <t>PAINTEX</t>
  </si>
  <si>
    <t>Exterior paint /sealer</t>
  </si>
  <si>
    <t>1primer+2finishcoats300 SF/GAL</t>
  </si>
  <si>
    <t>B0183</t>
  </si>
  <si>
    <t>FLOORTILE</t>
  </si>
  <si>
    <t>Interior porcelain flooring</t>
  </si>
  <si>
    <t>Fullconditionedfootprint budget includeswetfloors;fieldverifywall deductions</t>
  </si>
  <si>
    <t>B0184</t>
  </si>
  <si>
    <t>THINSET</t>
  </si>
  <si>
    <t>Floor thinset 50lb</t>
  </si>
  <si>
    <t>50 SF/bag</t>
  </si>
  <si>
    <t>B0185</t>
  </si>
  <si>
    <t>GROUTTILE</t>
  </si>
  <si>
    <t>Floor grout25lb</t>
  </si>
  <si>
    <t>150 SF/bag</t>
  </si>
  <si>
    <t>B0186</t>
  </si>
  <si>
    <t>LEVEL</t>
  </si>
  <si>
    <t>Floor prep /leveler50lb</t>
  </si>
  <si>
    <t>Localleveling provision</t>
  </si>
  <si>
    <t>B0187</t>
  </si>
  <si>
    <t>WALLTILE</t>
  </si>
  <si>
    <t>Shower/tub wall tile</t>
  </si>
  <si>
    <t>600 SFwetwalls</t>
  </si>
  <si>
    <t>B0188</t>
  </si>
  <si>
    <t>WTHIN</t>
  </si>
  <si>
    <t>Wall thinset 50lb</t>
  </si>
  <si>
    <t>600 SF/50</t>
  </si>
  <si>
    <t>B0189</t>
  </si>
  <si>
    <t>WGROUT</t>
  </si>
  <si>
    <t>Wall grout 25lb</t>
  </si>
  <si>
    <t>600 SF/100</t>
  </si>
  <si>
    <t>B0190</t>
  </si>
  <si>
    <t>Hydro Ban-equivalent wet area membrane</t>
  </si>
  <si>
    <t>Walls600 +showerfloor100; coveragefor2coats</t>
  </si>
  <si>
    <t>B0191</t>
  </si>
  <si>
    <t>PANMORTAR</t>
  </si>
  <si>
    <t>Shower pan slope mortar60lb</t>
  </si>
  <si>
    <t>3 shower pan s; tubareaexcluded</t>
  </si>
  <si>
    <t>B0192</t>
  </si>
  <si>
    <t>SHOWERGLASS</t>
  </si>
  <si>
    <t>Shower glass /enclosure fabricated</t>
  </si>
  <si>
    <t>Master+suites2/3;no showerdoor over tubassumed</t>
  </si>
  <si>
    <t>B0193</t>
  </si>
  <si>
    <t>Paint grade baseboard</t>
  </si>
  <si>
    <t>Netwallrunsafterdoors/cabinetdeductions</t>
  </si>
  <si>
    <t>B0194</t>
  </si>
  <si>
    <t>CASING</t>
  </si>
  <si>
    <t>Interior door/window casing</t>
  </si>
  <si>
    <t>Openingperimeter allowance</t>
  </si>
  <si>
    <t>B0195</t>
  </si>
  <si>
    <t>TRIMNAIL</t>
  </si>
  <si>
    <t>Finish nails</t>
  </si>
  <si>
    <t>Trim fastening</t>
  </si>
  <si>
    <t>B0196</t>
  </si>
  <si>
    <t>CAULK</t>
  </si>
  <si>
    <t>Paintable interiorcaulk</t>
  </si>
  <si>
    <t>Trimandjoints</t>
  </si>
  <si>
    <t>B0197</t>
  </si>
  <si>
    <t>BATHACC</t>
  </si>
  <si>
    <t>Towelbar/TP/robe accessoryset</t>
  </si>
  <si>
    <t>set</t>
  </si>
  <si>
    <t>4bathrooms</t>
  </si>
  <si>
    <t>B0198</t>
  </si>
  <si>
    <t>MIRROR</t>
  </si>
  <si>
    <t>Bathroom mirror</t>
  </si>
  <si>
    <t>5bath lavatories</t>
  </si>
  <si>
    <t>B0199</t>
  </si>
  <si>
    <t>EPOXY</t>
  </si>
  <si>
    <t>Garage floor epoxy system</t>
  </si>
  <si>
    <t>Owner selection allowance</t>
  </si>
  <si>
    <t>B0200</t>
  </si>
  <si>
    <t>Kitchen</t>
  </si>
  <si>
    <t>CAB-Base</t>
  </si>
  <si>
    <t>Base cabinet carcass/doors/drawers/hardware factory assembly</t>
  </si>
  <si>
    <t>Kitchen scaled cabinet frontage allowance;shop elevationsabsent</t>
  </si>
  <si>
    <t>B0201</t>
  </si>
  <si>
    <t>CAB-Upper</t>
  </si>
  <si>
    <t>Upper cabinet carcass/doors/drawers/hardware factory assembly</t>
  </si>
  <si>
    <t>B0202</t>
  </si>
  <si>
    <t>CAB-Tall</t>
  </si>
  <si>
    <t>Tall cabinet carcass/doors/drawers/hardware factory assembly</t>
  </si>
  <si>
    <t>B0203</t>
  </si>
  <si>
    <t>QUARTZ</t>
  </si>
  <si>
    <t>Quartz top fabricated with cutouts</t>
  </si>
  <si>
    <t>28 LF*2.25 ft nominaldepth;islandadditional below</t>
  </si>
  <si>
    <t>B0204</t>
  </si>
  <si>
    <t>Pantry</t>
  </si>
  <si>
    <t>Pantry scaled cabinet frontage allowance;shop elevationsabsent</t>
  </si>
  <si>
    <t>B0205</t>
  </si>
  <si>
    <t>B0206</t>
  </si>
  <si>
    <t>B0207</t>
  </si>
  <si>
    <t>9 LF*2.25 ft nominaldepth;islandadditional below</t>
  </si>
  <si>
    <t>B0208</t>
  </si>
  <si>
    <t>Enclosed porch kitchen</t>
  </si>
  <si>
    <t>Enclosed porch kitchen scaled cabinet frontage allowance;shop elevationsabsent</t>
  </si>
  <si>
    <t>B0209</t>
  </si>
  <si>
    <t>10 LF*2.25 ft nominaldepth;islandadditional below</t>
  </si>
  <si>
    <t>B0210</t>
  </si>
  <si>
    <t>Laundry</t>
  </si>
  <si>
    <t>Laundry scaled cabinet frontage allowance;shop elevationsabsent</t>
  </si>
  <si>
    <t>B0211</t>
  </si>
  <si>
    <t>B0212</t>
  </si>
  <si>
    <t>8 LF*2.25 ft nominaldepth;islandadditional below</t>
  </si>
  <si>
    <t>B0213</t>
  </si>
  <si>
    <t>Master bath</t>
  </si>
  <si>
    <t>Master bath scaled cabinet frontage allowance;shop elevationsabsent</t>
  </si>
  <si>
    <t>B0214</t>
  </si>
  <si>
    <t>B0215</t>
  </si>
  <si>
    <t>Guest baths</t>
  </si>
  <si>
    <t>Guest baths scaled cabinet frontage allowance;shop elevationsabsent</t>
  </si>
  <si>
    <t>B0216</t>
  </si>
  <si>
    <t>B0217</t>
  </si>
  <si>
    <t>Kitchen island</t>
  </si>
  <si>
    <t>Island top extra depth beyond2.25 ft</t>
  </si>
  <si>
    <t>Approx10 ftx5 ft less22.5 SF includedbasefrontage</t>
  </si>
  <si>
    <t>B0218</t>
  </si>
  <si>
    <t>Millworkaccessories</t>
  </si>
  <si>
    <t>CABFAST</t>
  </si>
  <si>
    <t>Cabinet mounting screws</t>
  </si>
  <si>
    <t>Separate installation/accessoryprovision</t>
  </si>
  <si>
    <t>B0219</t>
  </si>
  <si>
    <t>CABFILL</t>
  </si>
  <si>
    <t>Cabinet fillers /endpanels</t>
  </si>
  <si>
    <t>B0220</t>
  </si>
  <si>
    <t>CLOSET</t>
  </si>
  <si>
    <t>Closet shelving /rod</t>
  </si>
  <si>
    <t>B0221</t>
  </si>
  <si>
    <t>LINEN</t>
  </si>
  <si>
    <t>Linen/ pantry shelving</t>
  </si>
  <si>
    <t>B0222</t>
  </si>
  <si>
    <t>BENCH</t>
  </si>
  <si>
    <t>Drop-off bench / back panel</t>
  </si>
  <si>
    <t>B0223</t>
  </si>
  <si>
    <t>L1 Suite2 bath</t>
  </si>
  <si>
    <t>BASIN-Lavatory</t>
  </si>
  <si>
    <t>Lavatory basin; cabinet/top excluded</t>
  </si>
  <si>
    <t>Derived fixture kit</t>
  </si>
  <si>
    <t>A102/PP101/PP501/PP601</t>
  </si>
  <si>
    <t>L1: 1 per fixture; supply tails included with faucet, no separate hoses</t>
  </si>
  <si>
    <t>B0224</t>
  </si>
  <si>
    <t>FAUCET-Lavatory</t>
  </si>
  <si>
    <t>Lavatory faucet with manufacturer supply tails</t>
  </si>
  <si>
    <t>B0225</t>
  </si>
  <si>
    <t>STOP</t>
  </si>
  <si>
    <t>1/2 x3/8 quarter-turn angle stop</t>
  </si>
  <si>
    <t>L1: 2 per fixture; supply tails included with faucet, no separate hoses</t>
  </si>
  <si>
    <t>B0226</t>
  </si>
  <si>
    <t>ESC</t>
  </si>
  <si>
    <t>Supply escutcheon</t>
  </si>
  <si>
    <t>B0227</t>
  </si>
  <si>
    <t>TRAP</t>
  </si>
  <si>
    <t>1-1/2 tubular P-trap kit</t>
  </si>
  <si>
    <t>B0228</t>
  </si>
  <si>
    <t>TRAPAD</t>
  </si>
  <si>
    <t>DWV1-1/2 trap adapter</t>
  </si>
  <si>
    <t>B0229</t>
  </si>
  <si>
    <t>DRAIN</t>
  </si>
  <si>
    <t>Basket strainer/tailpiece or pop-up drain</t>
  </si>
  <si>
    <t>B0230</t>
  </si>
  <si>
    <t>STUB</t>
  </si>
  <si>
    <t>1/2 threaded transition/stub-out</t>
  </si>
  <si>
    <t>B0231</t>
  </si>
  <si>
    <t>L2 Suite3 bath</t>
  </si>
  <si>
    <t>L2: 1 per fixture; supply tails included with faucet, no separate hoses</t>
  </si>
  <si>
    <t>B0232</t>
  </si>
  <si>
    <t>B0233</t>
  </si>
  <si>
    <t>L2: 2 per fixture; supply tails included with faucet, no separate hoses</t>
  </si>
  <si>
    <t>B0234</t>
  </si>
  <si>
    <t>B0235</t>
  </si>
  <si>
    <t>B0236</t>
  </si>
  <si>
    <t>B0237</t>
  </si>
  <si>
    <t>B0238</t>
  </si>
  <si>
    <t>B0239</t>
  </si>
  <si>
    <t>L3 Suite4 bath</t>
  </si>
  <si>
    <t>L3: 1 per fixture; supply tails included with faucet, no separate hoses</t>
  </si>
  <si>
    <t>B0240</t>
  </si>
  <si>
    <t>B0241</t>
  </si>
  <si>
    <t>L3: 2 per fixture; supply tails included with faucet, no separate hoses</t>
  </si>
  <si>
    <t>B0242</t>
  </si>
  <si>
    <t>B0243</t>
  </si>
  <si>
    <t>B0244</t>
  </si>
  <si>
    <t>B0245</t>
  </si>
  <si>
    <t>B0246</t>
  </si>
  <si>
    <t>B0247</t>
  </si>
  <si>
    <t>L4 Master bath north</t>
  </si>
  <si>
    <t>L4: 1 per fixture; supply tails included with faucet, no separate hoses</t>
  </si>
  <si>
    <t>B0248</t>
  </si>
  <si>
    <t>B0249</t>
  </si>
  <si>
    <t>L4: 2 per fixture; supply tails included with faucet, no separate hoses</t>
  </si>
  <si>
    <t>B0250</t>
  </si>
  <si>
    <t>B0251</t>
  </si>
  <si>
    <t>B0252</t>
  </si>
  <si>
    <t>B0253</t>
  </si>
  <si>
    <t>B0254</t>
  </si>
  <si>
    <t>B0255</t>
  </si>
  <si>
    <t>L5 Master bath south</t>
  </si>
  <si>
    <t>L5: 1 per fixture; supply tails included with faucet, no separate hoses</t>
  </si>
  <si>
    <t>B0256</t>
  </si>
  <si>
    <t>B0257</t>
  </si>
  <si>
    <t>L5: 2 per fixture; supply tails included with faucet, no separate hoses</t>
  </si>
  <si>
    <t>B0258</t>
  </si>
  <si>
    <t>B0259</t>
  </si>
  <si>
    <t>B0260</t>
  </si>
  <si>
    <t>B0261</t>
  </si>
  <si>
    <t>B0262</t>
  </si>
  <si>
    <t>B0263</t>
  </si>
  <si>
    <t>K1 Kitchen island</t>
  </si>
  <si>
    <t>BASIN-Kitchen sink</t>
  </si>
  <si>
    <t>Kitchen sink basin; cabinet/top excluded</t>
  </si>
  <si>
    <t>K1: 1 per fixture; supply tails included with faucet, no separate hoses</t>
  </si>
  <si>
    <t>B0264</t>
  </si>
  <si>
    <t>FAUCET-Kitchen sink</t>
  </si>
  <si>
    <t>Kitchen sink faucet with manufacturer supply tails</t>
  </si>
  <si>
    <t>B0265</t>
  </si>
  <si>
    <t>K1: 2 per fixture; supply tails included with faucet, no separate hoses</t>
  </si>
  <si>
    <t>B0266</t>
  </si>
  <si>
    <t>B0267</t>
  </si>
  <si>
    <t>B0268</t>
  </si>
  <si>
    <t>B0269</t>
  </si>
  <si>
    <t>B0270</t>
  </si>
  <si>
    <t>B0271</t>
  </si>
  <si>
    <t>DISPOSER</t>
  </si>
  <si>
    <t>3/4HP disposal with mounting flange</t>
  </si>
  <si>
    <t>B0272</t>
  </si>
  <si>
    <t>DWTAIL</t>
  </si>
  <si>
    <t>Dishwasher branch / disposal connection</t>
  </si>
  <si>
    <t>B0273</t>
  </si>
  <si>
    <t>K2 Porch kitchen</t>
  </si>
  <si>
    <t>K2: 1 per fixture; supply tails included with faucet, no separate hoses</t>
  </si>
  <si>
    <t>B0274</t>
  </si>
  <si>
    <t>B0275</t>
  </si>
  <si>
    <t>K2: 2 per fixture; supply tails included with faucet, no separate hoses</t>
  </si>
  <si>
    <t>B0276</t>
  </si>
  <si>
    <t>B0277</t>
  </si>
  <si>
    <t>B0278</t>
  </si>
  <si>
    <t>B0279</t>
  </si>
  <si>
    <t>B0280</t>
  </si>
  <si>
    <t>B0281</t>
  </si>
  <si>
    <t>B0282</t>
  </si>
  <si>
    <t>B0283</t>
  </si>
  <si>
    <t>U1 Laundry</t>
  </si>
  <si>
    <t>BASIN-Laundry sink</t>
  </si>
  <si>
    <t>Laundry sink basin; cabinet/top excluded</t>
  </si>
  <si>
    <t>U1: 1 per fixture; supply tails included with faucet, no separate hoses</t>
  </si>
  <si>
    <t>B0284</t>
  </si>
  <si>
    <t>FAUCET-Laundry sink</t>
  </si>
  <si>
    <t>Laundry sink faucet with manufacturer supply tails</t>
  </si>
  <si>
    <t>B0285</t>
  </si>
  <si>
    <t>U1: 2 per fixture; supply tails included with faucet, no separate hoses</t>
  </si>
  <si>
    <t>B0286</t>
  </si>
  <si>
    <t>B0287</t>
  </si>
  <si>
    <t>B0288</t>
  </si>
  <si>
    <t>B0289</t>
  </si>
  <si>
    <t>B0290</t>
  </si>
  <si>
    <t>B0291</t>
  </si>
  <si>
    <t>W1 Suite2 bath</t>
  </si>
  <si>
    <t>WC</t>
  </si>
  <si>
    <t>Elongated Water Sense toilet with seat</t>
  </si>
  <si>
    <t>W1: 1 per fixture; supply tails included with faucet, no separate hoses</t>
  </si>
  <si>
    <t>B0292</t>
  </si>
  <si>
    <t>FLANGE</t>
  </si>
  <si>
    <t>3x4PVC closet flange stainlessring</t>
  </si>
  <si>
    <t>B0293</t>
  </si>
  <si>
    <t>WCSEAL</t>
  </si>
  <si>
    <t>Closet seal</t>
  </si>
  <si>
    <t>B0294</t>
  </si>
  <si>
    <t>WCBOLT</t>
  </si>
  <si>
    <t>Closet bolt/cap set</t>
  </si>
  <si>
    <t>B0295</t>
  </si>
  <si>
    <t>B0296</t>
  </si>
  <si>
    <t>WCSUP</t>
  </si>
  <si>
    <t>Braided closet supply3/8x7/8</t>
  </si>
  <si>
    <t>B0297</t>
  </si>
  <si>
    <t>B0298</t>
  </si>
  <si>
    <t>B0299</t>
  </si>
  <si>
    <t>W2 Suite3 bath</t>
  </si>
  <si>
    <t>W2: 1 per fixture; supply tails included with faucet, no separate hoses</t>
  </si>
  <si>
    <t>B0300</t>
  </si>
  <si>
    <t>B0301</t>
  </si>
  <si>
    <t>B0302</t>
  </si>
  <si>
    <t>B0303</t>
  </si>
  <si>
    <t>B0304</t>
  </si>
  <si>
    <t>B0305</t>
  </si>
  <si>
    <t>B0306</t>
  </si>
  <si>
    <t>B0307</t>
  </si>
  <si>
    <t>W3 Suite4 bath</t>
  </si>
  <si>
    <t>W3: 1 per fixture; supply tails included with faucet, no separate hoses</t>
  </si>
  <si>
    <t>B0308</t>
  </si>
  <si>
    <t>B0309</t>
  </si>
  <si>
    <t>B0310</t>
  </si>
  <si>
    <t>B0311</t>
  </si>
  <si>
    <t>B0312</t>
  </si>
  <si>
    <t>B0313</t>
  </si>
  <si>
    <t>B0314</t>
  </si>
  <si>
    <t>B0315</t>
  </si>
  <si>
    <t>W4 Master bath</t>
  </si>
  <si>
    <t>W4: 1 per fixture; supply tails included with faucet, no separate hoses</t>
  </si>
  <si>
    <t>B0316</t>
  </si>
  <si>
    <t>B0317</t>
  </si>
  <si>
    <t>B0318</t>
  </si>
  <si>
    <t>B0319</t>
  </si>
  <si>
    <t>B0320</t>
  </si>
  <si>
    <t>B0321</t>
  </si>
  <si>
    <t>B0322</t>
  </si>
  <si>
    <t>B0323</t>
  </si>
  <si>
    <t>S1 Suite2 bath</t>
  </si>
  <si>
    <t>SHVAL</t>
  </si>
  <si>
    <t>Pressure-balance shower rough valve</t>
  </si>
  <si>
    <t>S1: 1 per fixture; supply tails included with faucet, no separate hoses</t>
  </si>
  <si>
    <t>B0324</t>
  </si>
  <si>
    <t>SHTRIM</t>
  </si>
  <si>
    <t>Shower trim/head/arm/flange set</t>
  </si>
  <si>
    <t>B0325</t>
  </si>
  <si>
    <t>SHDROP</t>
  </si>
  <si>
    <t>Brass drop-ear elbow1/2</t>
  </si>
  <si>
    <t>B0326</t>
  </si>
  <si>
    <t>SHAD</t>
  </si>
  <si>
    <t>CPVC-to-valve threaded transition</t>
  </si>
  <si>
    <t>S1: 3 per fixture; supply tails included with faucet, no separate hoses</t>
  </si>
  <si>
    <t>B0327</t>
  </si>
  <si>
    <t>SHBRACE</t>
  </si>
  <si>
    <t>Valve/head support bracket</t>
  </si>
  <si>
    <t>S1: 2 per fixture; supply tails included with faucet, no separate hoses</t>
  </si>
  <si>
    <t>B0328</t>
  </si>
  <si>
    <t>SHDRAIN</t>
  </si>
  <si>
    <t>2 inch bonding shower drain</t>
  </si>
  <si>
    <t>B0329</t>
  </si>
  <si>
    <t>SHTRAP</t>
  </si>
  <si>
    <t>2 inch PVC solvent P-trap</t>
  </si>
  <si>
    <t>B0330</t>
  </si>
  <si>
    <t>S2 Suite3 bath</t>
  </si>
  <si>
    <t>S2: 1 per fixture; supply tails included with faucet, no separate hoses</t>
  </si>
  <si>
    <t>B0331</t>
  </si>
  <si>
    <t>B0332</t>
  </si>
  <si>
    <t>B0333</t>
  </si>
  <si>
    <t>S2: 3 per fixture; supply tails included with faucet, no separate hoses</t>
  </si>
  <si>
    <t>B0334</t>
  </si>
  <si>
    <t>S2: 2 per fixture; supply tails included with faucet, no separate hoses</t>
  </si>
  <si>
    <t>B0335</t>
  </si>
  <si>
    <t>B0336</t>
  </si>
  <si>
    <t>B0337</t>
  </si>
  <si>
    <t>S3 Master shower primary</t>
  </si>
  <si>
    <t>S3: 1 per fixture; supply tails included with faucet, no separate hoses</t>
  </si>
  <si>
    <t>B0338</t>
  </si>
  <si>
    <t>B0339</t>
  </si>
  <si>
    <t>B0340</t>
  </si>
  <si>
    <t>S3: 3 per fixture; supply tails included with faucet, no separate hoses</t>
  </si>
  <si>
    <t>B0341</t>
  </si>
  <si>
    <t>S3: 2 per fixture; supply tails included with faucet, no separate hoses</t>
  </si>
  <si>
    <t>B0342</t>
  </si>
  <si>
    <t>B0343</t>
  </si>
  <si>
    <t>B0344</t>
  </si>
  <si>
    <t>S4 Master shower secondary head</t>
  </si>
  <si>
    <t>S4: 1 per fixture; supply tails included with faucet, no separate hoses</t>
  </si>
  <si>
    <t>B0345</t>
  </si>
  <si>
    <t>B0346</t>
  </si>
  <si>
    <t>B0347</t>
  </si>
  <si>
    <t>S4: 3 per fixture; supply tails included with faucet, no separate hoses</t>
  </si>
  <si>
    <t>B0348</t>
  </si>
  <si>
    <t>S4: 2 per fixture; supply tails included with faucet, no separate hoses</t>
  </si>
  <si>
    <t>B0349</t>
  </si>
  <si>
    <t>T1 Master bath</t>
  </si>
  <si>
    <t>TUBFREE</t>
  </si>
  <si>
    <t>Freestanding soaking tub</t>
  </si>
  <si>
    <t>T1: 1 per fixture; supply tails included with faucet, no separate hoses</t>
  </si>
  <si>
    <t>B0350</t>
  </si>
  <si>
    <t>TUBFILL</t>
  </si>
  <si>
    <t>Freestanding tub filler and rough mount</t>
  </si>
  <si>
    <t>B0351</t>
  </si>
  <si>
    <t>TUBWASTE</t>
  </si>
  <si>
    <t>Tub waste/overflow kit</t>
  </si>
  <si>
    <t>B0352</t>
  </si>
  <si>
    <t>TUBTRAP</t>
  </si>
  <si>
    <t>1-1/2PVC solvent P-trap</t>
  </si>
  <si>
    <t>B0353</t>
  </si>
  <si>
    <t>T1: 2 per fixture; supply tails included with faucet, no separate hoses</t>
  </si>
  <si>
    <t>B0354</t>
  </si>
  <si>
    <t>T2 Suite4 bath</t>
  </si>
  <si>
    <t>T2: 1 per fixture; supply tails included with faucet, no separate hoses</t>
  </si>
  <si>
    <t>B0355</t>
  </si>
  <si>
    <t>B0356</t>
  </si>
  <si>
    <t>B0357</t>
  </si>
  <si>
    <t>T2: 3 per fixture; supply tails included with faucet, no separate hoses</t>
  </si>
  <si>
    <t>B0358</t>
  </si>
  <si>
    <t>T2: 2 per fixture; supply tails included with faucet, no separate hoses</t>
  </si>
  <si>
    <t>B0359</t>
  </si>
  <si>
    <t>TUB60</t>
  </si>
  <si>
    <t>60x36 bathtub</t>
  </si>
  <si>
    <t>B0360</t>
  </si>
  <si>
    <t>B0361</t>
  </si>
  <si>
    <t>B0362</t>
  </si>
  <si>
    <t>TUBSPOUT</t>
  </si>
  <si>
    <t>Tub diverter spout</t>
  </si>
  <si>
    <t>B0363</t>
  </si>
  <si>
    <t>DW1 Kitchen island</t>
  </si>
  <si>
    <t>DWSTOP</t>
  </si>
  <si>
    <t>Dedicated dishwasher quarter-turn stop</t>
  </si>
  <si>
    <t>DW1: 1 per fixture; supply tails included with faucet, no separate hoses</t>
  </si>
  <si>
    <t>B0364</t>
  </si>
  <si>
    <t>DWSUP</t>
  </si>
  <si>
    <t>Dishwasher braided supply/90adapter</t>
  </si>
  <si>
    <t>B0365</t>
  </si>
  <si>
    <t>DWHOSE</t>
  </si>
  <si>
    <t>Dishwasher drain extension/highloophardware</t>
  </si>
  <si>
    <t>B0366</t>
  </si>
  <si>
    <t>HAMMER</t>
  </si>
  <si>
    <t>Water hammer arrestor</t>
  </si>
  <si>
    <t>B0367</t>
  </si>
  <si>
    <t>DW2 Pantry</t>
  </si>
  <si>
    <t>DW2: 1 per fixture; supply tails included with faucet, no separate hoses</t>
  </si>
  <si>
    <t>B0368</t>
  </si>
  <si>
    <t>B0369</t>
  </si>
  <si>
    <t>B0370</t>
  </si>
  <si>
    <t>B0371</t>
  </si>
  <si>
    <t>DWIND</t>
  </si>
  <si>
    <t>Pantry dishwasher indirect waste receptor connection provision</t>
  </si>
  <si>
    <t>B0372</t>
  </si>
  <si>
    <t>IM1 Kitchen refrigerator</t>
  </si>
  <si>
    <t>ICEBOX</t>
  </si>
  <si>
    <t>Ice maker outlet box with valve / arrestor</t>
  </si>
  <si>
    <t>IM1: 1 per fixture; supply tails included with faucet, no separate hoses</t>
  </si>
  <si>
    <t>B0373</t>
  </si>
  <si>
    <t>ICESUP</t>
  </si>
  <si>
    <t>Braided ice maker connector</t>
  </si>
  <si>
    <t>B0374</t>
  </si>
  <si>
    <t>IM2 Pantry refrigerator</t>
  </si>
  <si>
    <t>IM2: 1 per fixture; supply tails included with faucet, no separate hoses</t>
  </si>
  <si>
    <t>B0375</t>
  </si>
  <si>
    <t>B0376</t>
  </si>
  <si>
    <t>WM1 Laundry</t>
  </si>
  <si>
    <t>WMBOX</t>
  </si>
  <si>
    <t>Washer outlet box valves andintegralarrestors</t>
  </si>
  <si>
    <t>WM1: 1 per fixture; supply tails included with faucet, no separate hoses</t>
  </si>
  <si>
    <t>B0377</t>
  </si>
  <si>
    <t>WMSUP</t>
  </si>
  <si>
    <t>Washer braided hoses pair</t>
  </si>
  <si>
    <t>B0378</t>
  </si>
  <si>
    <t>WMTRAP</t>
  </si>
  <si>
    <t>2 inch PVC washer trap</t>
  </si>
  <si>
    <t>B0379</t>
  </si>
  <si>
    <t>WMPAN</t>
  </si>
  <si>
    <t>Washer drain pan</t>
  </si>
  <si>
    <t>B0380</t>
  </si>
  <si>
    <t>H1 Northwest exterior</t>
  </si>
  <si>
    <t>HB</t>
  </si>
  <si>
    <t>3/4hosebibb with vacuum breaker</t>
  </si>
  <si>
    <t>H1: 1 per fixture; supply tails included with faucet, no separate hoses</t>
  </si>
  <si>
    <t>B0381</t>
  </si>
  <si>
    <t>HBAD</t>
  </si>
  <si>
    <t>Hosebibb drop-ear /transition</t>
  </si>
  <si>
    <t>B0382</t>
  </si>
  <si>
    <t>HBANCH</t>
  </si>
  <si>
    <t>Hosebibb mounting/penetration kit</t>
  </si>
  <si>
    <t>B0383</t>
  </si>
  <si>
    <t>H2 Southwest exterior</t>
  </si>
  <si>
    <t>H2: 1 per fixture; supply tails included with faucet, no separate hoses</t>
  </si>
  <si>
    <t>B0384</t>
  </si>
  <si>
    <t>B0385</t>
  </si>
  <si>
    <t>B0386</t>
  </si>
  <si>
    <t>H3 Garage east</t>
  </si>
  <si>
    <t>H3: 1 per fixture; supply tails included with faucet, no separate hoses</t>
  </si>
  <si>
    <t>B0387</t>
  </si>
  <si>
    <t>B0388</t>
  </si>
  <si>
    <t>B0389</t>
  </si>
  <si>
    <t>H4 Master east</t>
  </si>
  <si>
    <t>H4: 1 per fixture; supply tails included with faucet, no separate hoses</t>
  </si>
  <si>
    <t>B0390</t>
  </si>
  <si>
    <t>B0391</t>
  </si>
  <si>
    <t>B0392</t>
  </si>
  <si>
    <t>H5 Porch south</t>
  </si>
  <si>
    <t>H5: 1 per fixture; supply tails included with faucet, no separate hoses</t>
  </si>
  <si>
    <t>B0393</t>
  </si>
  <si>
    <t>B0394</t>
  </si>
  <si>
    <t>B0395</t>
  </si>
  <si>
    <t>Service / waterheating / closeout</t>
  </si>
  <si>
    <t>WH55</t>
  </si>
  <si>
    <t>55 gallon electric storage heater, ENT-55 basis</t>
  </si>
  <si>
    <t>PG001/PP101/PP501/PP601/A110</t>
  </si>
  <si>
    <t>One WH-1; analogous HNT55 pricing;nameplatehold</t>
  </si>
  <si>
    <t>P04</t>
  </si>
  <si>
    <t>B0396</t>
  </si>
  <si>
    <t>WHPAN</t>
  </si>
  <si>
    <t>28 inch water heater pan</t>
  </si>
  <si>
    <t>Oneperheater</t>
  </si>
  <si>
    <t>B0397</t>
  </si>
  <si>
    <t>WHEXP</t>
  </si>
  <si>
    <t>Potable thermal expansion tank</t>
  </si>
  <si>
    <t>Oneclosed-systemtank;engineer size</t>
  </si>
  <si>
    <t>B0398</t>
  </si>
  <si>
    <t>WHBR</t>
  </si>
  <si>
    <t>Expansion tank support bracket</t>
  </si>
  <si>
    <t>One</t>
  </si>
  <si>
    <t>B0399</t>
  </si>
  <si>
    <t>WHCON</t>
  </si>
  <si>
    <t>Listed water heater flexibleconnector</t>
  </si>
  <si>
    <t>Cold/hot connections</t>
  </si>
  <si>
    <t>B0400</t>
  </si>
  <si>
    <t>WHVAL</t>
  </si>
  <si>
    <t>3/4 ball valve lead-free</t>
  </si>
  <si>
    <t>Cold/hot isolation</t>
  </si>
  <si>
    <t>B0401</t>
  </si>
  <si>
    <t>WHTMV</t>
  </si>
  <si>
    <t>Thermostatic mixingvalve assembly</t>
  </si>
  <si>
    <t>Budgetdeliverytemperaturecontrol</t>
  </si>
  <si>
    <t>B0402</t>
  </si>
  <si>
    <t>WHREL</t>
  </si>
  <si>
    <t>T&amp;P valve check/installation labor, valve furnishedwithheater</t>
  </si>
  <si>
    <t>Avoidduplicatevalvepurchase</t>
  </si>
  <si>
    <t>B0403</t>
  </si>
  <si>
    <t>WHSTR</t>
  </si>
  <si>
    <t>Water heater anchorage strapkit</t>
  </si>
  <si>
    <t>Anchorageprovision</t>
  </si>
  <si>
    <t>B0404</t>
  </si>
  <si>
    <t>WHAUTO</t>
  </si>
  <si>
    <t>Automatic whole-house water shutoff / sensors</t>
  </si>
  <si>
    <t>A110 requirement;finalsize and bypass</t>
  </si>
  <si>
    <t>B0405</t>
  </si>
  <si>
    <t>PRV</t>
  </si>
  <si>
    <t>2 inch water pressure reducing valve provision</t>
  </si>
  <si>
    <t>Pressureunknown; includedbase pendingutility</t>
  </si>
  <si>
    <t>B0406</t>
  </si>
  <si>
    <t>BACKFLOW</t>
  </si>
  <si>
    <t>2 inch RPZ backflow assembly</t>
  </si>
  <si>
    <t>PG001 calls RPZ;utility confirmsactualneed/size</t>
  </si>
  <si>
    <t>B0407</t>
  </si>
  <si>
    <t>MAINV</t>
  </si>
  <si>
    <t>2 inch lead-free isolation ball valve</t>
  </si>
  <si>
    <t>Serviceandbuildingentry</t>
  </si>
  <si>
    <t>B0408</t>
  </si>
  <si>
    <t>UNION2</t>
  </si>
  <si>
    <t>2 inch dielectric/transition unions</t>
  </si>
  <si>
    <t>Serviceequipment</t>
  </si>
  <si>
    <t>B0409</t>
  </si>
  <si>
    <t>WTRBOX</t>
  </si>
  <si>
    <t>Water meter / valve box</t>
  </si>
  <si>
    <t>Meterutilitychargeexcluded</t>
  </si>
  <si>
    <t>B0410</t>
  </si>
  <si>
    <t>WTRTEST</t>
  </si>
  <si>
    <t>Water pressure /disinfection/testconsumables</t>
  </si>
  <si>
    <t>kit</t>
  </si>
  <si>
    <t>Onecomplete water system</t>
  </si>
  <si>
    <t>B0411</t>
  </si>
  <si>
    <t>DWVTEST</t>
  </si>
  <si>
    <t>DWV test plugs /balls and test water</t>
  </si>
  <si>
    <t>Complete DWV test</t>
  </si>
  <si>
    <t>B0412</t>
  </si>
  <si>
    <t>BACKTEST</t>
  </si>
  <si>
    <t>Backflow certification</t>
  </si>
  <si>
    <t>Independenttestfee inservices</t>
  </si>
  <si>
    <t>B0413</t>
  </si>
  <si>
    <t>PLSTART</t>
  </si>
  <si>
    <t>Plumbing trim adjustment /commissioning</t>
  </si>
  <si>
    <t>activity</t>
  </si>
  <si>
    <t>Temperature setting/leakchecks/fixtureoperation</t>
  </si>
  <si>
    <t>B0414</t>
  </si>
  <si>
    <t>FIREP</t>
  </si>
  <si>
    <t>Listed pipe penetration sealant</t>
  </si>
  <si>
    <t>PG001/PP502;approvedassemblyselection</t>
  </si>
  <si>
    <t>B0415</t>
  </si>
  <si>
    <t>SLEEVE</t>
  </si>
  <si>
    <t>Pipe wall/slab sleeve</t>
  </si>
  <si>
    <t>27fixturepoints plusmains/roof</t>
  </si>
  <si>
    <t>B0416</t>
  </si>
  <si>
    <t>ACCESS</t>
  </si>
  <si>
    <t>14x14 access panel</t>
  </si>
  <si>
    <t>Concealedvalve/cleanoutprovision</t>
  </si>
  <si>
    <t>B0417</t>
  </si>
  <si>
    <t>LABELP</t>
  </si>
  <si>
    <t>Pipe/valve labels</t>
  </si>
  <si>
    <t>PG001 tagging</t>
  </si>
  <si>
    <t>B0418</t>
  </si>
  <si>
    <t>Water distribution</t>
  </si>
  <si>
    <t>CPVC0.5</t>
  </si>
  <si>
    <t>CPVC CTS SDR11 potable pipe 0.5 inch; substitution hold</t>
  </si>
  <si>
    <t>PP101/PP401; route register</t>
  </si>
  <si>
    <t>Sum C-L1, H-L1, C-L2, H-L2, C-L3, H-L3, C-L4, H-L4, C-L5, H-L5, C-K1, H-K1, C-K2, H-K2, C-U1, H-U1, C-W1, C-W2, C-W3, C-W4, C-S1, H-S1, C-S2, H-S2, C-S3, H-S3, C-S4, H-S4, C-T1, H-T1, C-T2, H-T2, H-DW1, H-DW2, C-IM1, C-IM2, C-WM1, H-WM1</t>
  </si>
  <si>
    <t>P03</t>
  </si>
  <si>
    <t>B0419</t>
  </si>
  <si>
    <t>C-0.5-90elbow</t>
  </si>
  <si>
    <t>CPVC CTS 0.5 inch 90 elbow</t>
  </si>
  <si>
    <t>Derived provisional fittings</t>
  </si>
  <si>
    <t>Route topology / PG001</t>
  </si>
  <si>
    <t>Route turns +2 riser bends each; couplings1per10 ft;capsperroute; fittingtakeoutnotdeducted</t>
  </si>
  <si>
    <t>P02</t>
  </si>
  <si>
    <t>B0420</t>
  </si>
  <si>
    <t>C-0.5-coupling</t>
  </si>
  <si>
    <t>CPVC CTS 0.5 inch coupling</t>
  </si>
  <si>
    <t>B0421</t>
  </si>
  <si>
    <t>C-0.5-testcap</t>
  </si>
  <si>
    <t>CPVC CTS 0.5 inch test cap</t>
  </si>
  <si>
    <t>B0422</t>
  </si>
  <si>
    <t>INS-0.5</t>
  </si>
  <si>
    <t>Closed-cell water pipe insulation 0.5 inch, provisional1/2wall</t>
  </si>
  <si>
    <t>PG001</t>
  </si>
  <si>
    <t>All hot and cold routesper PG001;thicknessfinalenergycoordination</t>
  </si>
  <si>
    <t>B0423</t>
  </si>
  <si>
    <t>HANG-0.5</t>
  </si>
  <si>
    <t>Isolating pipeclamp 0.5 inch</t>
  </si>
  <si>
    <t>PG001 / route register</t>
  </si>
  <si>
    <t>742.00 LF /3 ft estimating support spacing; verifymanufacturer</t>
  </si>
  <si>
    <t>B0424</t>
  </si>
  <si>
    <t>CPVC0.75</t>
  </si>
  <si>
    <t>CPVC CTS SDR11 potable pipe 0.75 inch; substitution hold</t>
  </si>
  <si>
    <t>Sum HW04, C-H1, C-H2, C-H3, C-H4, C-H5</t>
  </si>
  <si>
    <t>B0425</t>
  </si>
  <si>
    <t>C-0.75-90elbow</t>
  </si>
  <si>
    <t>CPVC CTS 0.75 inch 90 elbow</t>
  </si>
  <si>
    <t>B0426</t>
  </si>
  <si>
    <t>C-0.75-coupling</t>
  </si>
  <si>
    <t>CPVC CTS 0.75 inch coupling</t>
  </si>
  <si>
    <t>B0427</t>
  </si>
  <si>
    <t>C-0.75-testcap</t>
  </si>
  <si>
    <t>CPVC CTS 0.75 inch test cap</t>
  </si>
  <si>
    <t>B0428</t>
  </si>
  <si>
    <t>INS-0.75</t>
  </si>
  <si>
    <t>Closed-cell water pipe insulation 0.75 inch, provisional1/2wall</t>
  </si>
  <si>
    <t>B0429</t>
  </si>
  <si>
    <t>HANG-0.75</t>
  </si>
  <si>
    <t>Isolating pipeclamp 0.75 inch</t>
  </si>
  <si>
    <t>157.00 LF /3 ft estimating support spacing; verifymanufacturer</t>
  </si>
  <si>
    <t>B0430</t>
  </si>
  <si>
    <t>CPVC1</t>
  </si>
  <si>
    <t>CPVC CTS SDR11 potable pipe 1 inch; substitution hold</t>
  </si>
  <si>
    <t>Sum HW02</t>
  </si>
  <si>
    <t>B0431</t>
  </si>
  <si>
    <t>C-1-90elbow</t>
  </si>
  <si>
    <t>CPVC CTS 1 inch 90 elbow</t>
  </si>
  <si>
    <t>B0432</t>
  </si>
  <si>
    <t>C-1-coupling</t>
  </si>
  <si>
    <t>CPVC CTS 1 inch coupling</t>
  </si>
  <si>
    <t>B0433</t>
  </si>
  <si>
    <t>C-1-testcap</t>
  </si>
  <si>
    <t>CPVC CTS 1 inch test cap</t>
  </si>
  <si>
    <t>B0434</t>
  </si>
  <si>
    <t>INS-1</t>
  </si>
  <si>
    <t>Closed-cell water pipe insulation 1 inch, provisional1/2wall</t>
  </si>
  <si>
    <t>B0435</t>
  </si>
  <si>
    <t>HANG-1</t>
  </si>
  <si>
    <t>Isolating pipeclamp 1 inch</t>
  </si>
  <si>
    <t>64.00 LF /3 ft estimating support spacing; verifymanufacturer</t>
  </si>
  <si>
    <t>B0436</t>
  </si>
  <si>
    <t>CPVC1.5</t>
  </si>
  <si>
    <t>CPVC CTS SDR11 potable pipe 1.5 inch; substitution hold</t>
  </si>
  <si>
    <t>Sum CW02, CW03, HW03</t>
  </si>
  <si>
    <t>B0437</t>
  </si>
  <si>
    <t>C-1.5-90elbow</t>
  </si>
  <si>
    <t>CPVC CTS 1.5 inch 90 elbow</t>
  </si>
  <si>
    <t>B0438</t>
  </si>
  <si>
    <t>C-1.5-coupling</t>
  </si>
  <si>
    <t>CPVC CTS 1.5 inch coupling</t>
  </si>
  <si>
    <t>B0439</t>
  </si>
  <si>
    <t>C-1.5-testcap</t>
  </si>
  <si>
    <t>CPVC CTS 1.5 inch test cap</t>
  </si>
  <si>
    <t>B0440</t>
  </si>
  <si>
    <t>INS-1.5</t>
  </si>
  <si>
    <t>Closed-cell water pipe insulation 1.5 inch, provisional1/2wall</t>
  </si>
  <si>
    <t>B0441</t>
  </si>
  <si>
    <t>HANG-1.5</t>
  </si>
  <si>
    <t>Isolating pipeclamp 1.5 inch</t>
  </si>
  <si>
    <t>141.00 LF /3 ft estimating support spacing; verifymanufacturer</t>
  </si>
  <si>
    <t>B0442</t>
  </si>
  <si>
    <t>CPVC2</t>
  </si>
  <si>
    <t>CPVC CTS SDR11 potable pipe 2 inch; substitution hold</t>
  </si>
  <si>
    <t>Sum CW01, HW01</t>
  </si>
  <si>
    <t>B0443</t>
  </si>
  <si>
    <t>C-2-90elbow</t>
  </si>
  <si>
    <t>CPVC CTS 2 inch 90 elbow</t>
  </si>
  <si>
    <t>B0444</t>
  </si>
  <si>
    <t>C-2-coupling</t>
  </si>
  <si>
    <t>CPVC CTS 2 inch coupling</t>
  </si>
  <si>
    <t>B0445</t>
  </si>
  <si>
    <t>C-2-testcap</t>
  </si>
  <si>
    <t>CPVC CTS 2 inch test cap</t>
  </si>
  <si>
    <t>B0446</t>
  </si>
  <si>
    <t>INS-2</t>
  </si>
  <si>
    <t>Closed-cell water pipe insulation 2 inch, provisional1/2wall</t>
  </si>
  <si>
    <t>B0447</t>
  </si>
  <si>
    <t>HANG-2</t>
  </si>
  <si>
    <t>Isolating pipeclamp 2 inch</t>
  </si>
  <si>
    <t>59.00 LF /3 ft estimating support spacing; verifymanufacturer</t>
  </si>
  <si>
    <t>B0448</t>
  </si>
  <si>
    <t>Water service / distribution</t>
  </si>
  <si>
    <t>CTEE2</t>
  </si>
  <si>
    <t>2 inch CPVC main tee</t>
  </si>
  <si>
    <t>PG001/PP101/PP501</t>
  </si>
  <si>
    <t>Equipment/serviceorheader connection provision ;route CW00 owns72 ftservice</t>
  </si>
  <si>
    <t>B0449</t>
  </si>
  <si>
    <t>CRED21</t>
  </si>
  <si>
    <t>2x1-1/2CPVC reducer</t>
  </si>
  <si>
    <t>B0450</t>
  </si>
  <si>
    <t>CRED10</t>
  </si>
  <si>
    <t>1-1/2x1CPVC reducer</t>
  </si>
  <si>
    <t>B0451</t>
  </si>
  <si>
    <t>CRED075</t>
  </si>
  <si>
    <t>1-1/2x3/4CPVC reducer</t>
  </si>
  <si>
    <t>B0452</t>
  </si>
  <si>
    <t>CVAL</t>
  </si>
  <si>
    <t>3/4or1 inch branch isolation valve</t>
  </si>
  <si>
    <t>B0453</t>
  </si>
  <si>
    <t>CSOLV</t>
  </si>
  <si>
    <t>CPVC potable-rated cement</t>
  </si>
  <si>
    <t>quart</t>
  </si>
  <si>
    <t>B0454</t>
  </si>
  <si>
    <t>CPRIM</t>
  </si>
  <si>
    <t>Compatible primer where required</t>
  </si>
  <si>
    <t>B0455</t>
  </si>
  <si>
    <t>CSUPSC</t>
  </si>
  <si>
    <t>Pipe support screws/anchors</t>
  </si>
  <si>
    <t>B0456</t>
  </si>
  <si>
    <t>CRELIEF</t>
  </si>
  <si>
    <t>3/4listed T&amp;P dischargepipe</t>
  </si>
  <si>
    <t>B0457</t>
  </si>
  <si>
    <t>CPAN</t>
  </si>
  <si>
    <t>1 inch PVCpan drain</t>
  </si>
  <si>
    <t>B0458</t>
  </si>
  <si>
    <t>CPAND</t>
  </si>
  <si>
    <t>Pan/dischargeroute fittings</t>
  </si>
  <si>
    <t>B0459</t>
  </si>
  <si>
    <t>KSERV</t>
  </si>
  <si>
    <t>2 inch Type K copper water service</t>
  </si>
  <si>
    <t>B0460</t>
  </si>
  <si>
    <t>KTRANS</t>
  </si>
  <si>
    <t>2 inch Type K serviceendtransition</t>
  </si>
  <si>
    <t>B0461</t>
  </si>
  <si>
    <t>WTRTRENCH</t>
  </si>
  <si>
    <t>Water service trench / backfill</t>
  </si>
  <si>
    <t>B0462</t>
  </si>
  <si>
    <t>DWV piping</t>
  </si>
  <si>
    <t>DWV1.5</t>
  </si>
  <si>
    <t>Sch40PVC DWV pipe 1.5 inch</t>
  </si>
  <si>
    <t>PP101/PP401; routes</t>
  </si>
  <si>
    <t>Sum D-L1, D-L2, D-L3, D-L4, D-L5, D-K1, D-K2, D-T1, D-T2, D-DW2</t>
  </si>
  <si>
    <t>B0463</t>
  </si>
  <si>
    <t>DWV2</t>
  </si>
  <si>
    <t>Sch40PVC DWV pipe 2 inch</t>
  </si>
  <si>
    <t>Sum D-U1, D-S1, D-S2, D-S3, D-WM1, V-Guest shower tie-ins, V-Master doublelav added vent, V-Island sink ventloop, V-Porch sink vent branch, V-Laundry/washer vent</t>
  </si>
  <si>
    <t>B0464</t>
  </si>
  <si>
    <t>DWV2.5</t>
  </si>
  <si>
    <t>Sch40PVC DWV pipe 2.5 inch</t>
  </si>
  <si>
    <t>Sum V1, V2, V3, V4</t>
  </si>
  <si>
    <t>B0465</t>
  </si>
  <si>
    <t>DWV3</t>
  </si>
  <si>
    <t>Sch40PVC DWV pipe 3 inch</t>
  </si>
  <si>
    <t>Sum D02, D03, D04, D-W1, D-W2, D-W3, D-W4</t>
  </si>
  <si>
    <t>B0466</t>
  </si>
  <si>
    <t>DWV4</t>
  </si>
  <si>
    <t>Sch40PVC DWV pipe 4 inch</t>
  </si>
  <si>
    <t>Sum D00, D01, D05</t>
  </si>
  <si>
    <t>P01</t>
  </si>
  <si>
    <t>B0467</t>
  </si>
  <si>
    <t>DWV fittings</t>
  </si>
  <si>
    <t>D-1.5-longsweep90</t>
  </si>
  <si>
    <t>PVC DWV 1.5 inch long sweep 90</t>
  </si>
  <si>
    <t>PP401 + estimating fittings register</t>
  </si>
  <si>
    <t>1.5 inch group connection/riser/turnstock; finalspoollayoutnotavailable</t>
  </si>
  <si>
    <t>B0468</t>
  </si>
  <si>
    <t>D-1.5-45elbow</t>
  </si>
  <si>
    <t>PVC DWV 1.5 inch 45 elbow</t>
  </si>
  <si>
    <t>B0469</t>
  </si>
  <si>
    <t>D-1.5-sanitarytee</t>
  </si>
  <si>
    <t>PVC DWV 1.5 inch sanitary tee</t>
  </si>
  <si>
    <t>B0470</t>
  </si>
  <si>
    <t>D-1.5-coupling</t>
  </si>
  <si>
    <t>PVC DWV 1.5 inch coupling</t>
  </si>
  <si>
    <t>B0471</t>
  </si>
  <si>
    <t>D-1.5-cleanoutadapter/plug</t>
  </si>
  <si>
    <t>PVC DWV 1.5 inch cleanout adapter /plug</t>
  </si>
  <si>
    <t>B0472</t>
  </si>
  <si>
    <t>D-2-longsweep90</t>
  </si>
  <si>
    <t>PVC DWV 2 inch long sweep 90</t>
  </si>
  <si>
    <t>2 inch group connection/riser/turnstock; finalspoollayoutnotavailable</t>
  </si>
  <si>
    <t>B0473</t>
  </si>
  <si>
    <t>D-2-45elbow</t>
  </si>
  <si>
    <t>PVC DWV 2 inch 45 elbow</t>
  </si>
  <si>
    <t>B0474</t>
  </si>
  <si>
    <t>D-2-wye</t>
  </si>
  <si>
    <t>PVC DWV 2 inch wye</t>
  </si>
  <si>
    <t>B0475</t>
  </si>
  <si>
    <t>D-2-sanitarytee</t>
  </si>
  <si>
    <t>PVC DWV 2 inch sanitary tee</t>
  </si>
  <si>
    <t>B0476</t>
  </si>
  <si>
    <t>D-2-coupling</t>
  </si>
  <si>
    <t>PVC DWV 2 inch coupling</t>
  </si>
  <si>
    <t>B0477</t>
  </si>
  <si>
    <t>D-2-cleanoutadapter/plug</t>
  </si>
  <si>
    <t>PVC DWV 2 inch cleanout adapter /plug</t>
  </si>
  <si>
    <t>B0478</t>
  </si>
  <si>
    <t>D-2.5-longsweep90</t>
  </si>
  <si>
    <t>PVC DWV 2.5 inch long sweep 90</t>
  </si>
  <si>
    <t>2.5 inch group connection/riser/turnstock; finalspoollayoutnotavailable</t>
  </si>
  <si>
    <t>B0479</t>
  </si>
  <si>
    <t>D-2.5-45elbow</t>
  </si>
  <si>
    <t>PVC DWV 2.5 inch 45 elbow</t>
  </si>
  <si>
    <t>B0480</t>
  </si>
  <si>
    <t>D-2.5-sanitarytee</t>
  </si>
  <si>
    <t>PVC DWV 2.5 inch sanitary tee</t>
  </si>
  <si>
    <t>B0481</t>
  </si>
  <si>
    <t>D-2.5-coupling</t>
  </si>
  <si>
    <t>PVC DWV 2.5 inch coupling</t>
  </si>
  <si>
    <t>B0482</t>
  </si>
  <si>
    <t>D-2.5-cleanoutadapter/plug</t>
  </si>
  <si>
    <t>PVC DWV 2.5 inch cleanout adapter /plug</t>
  </si>
  <si>
    <t>B0483</t>
  </si>
  <si>
    <t>D-3-longsweep90</t>
  </si>
  <si>
    <t>PVC DWV 3 inch long sweep 90</t>
  </si>
  <si>
    <t>3 inch group connection/riser/turnstock; finalspoollayoutnotavailable</t>
  </si>
  <si>
    <t>B0484</t>
  </si>
  <si>
    <t>D-3-45elbow</t>
  </si>
  <si>
    <t>PVC DWV 3 inch 45 elbow</t>
  </si>
  <si>
    <t>B0485</t>
  </si>
  <si>
    <t>D-3-wye</t>
  </si>
  <si>
    <t>PVC DWV 3 inch wye</t>
  </si>
  <si>
    <t>B0486</t>
  </si>
  <si>
    <t>D-3-coupling</t>
  </si>
  <si>
    <t>PVC DWV 3 inch coupling</t>
  </si>
  <si>
    <t>B0487</t>
  </si>
  <si>
    <t>D-3-cleanoutadapter/plug</t>
  </si>
  <si>
    <t>PVC DWV 3 inch cleanout adapter /plug</t>
  </si>
  <si>
    <t>B0488</t>
  </si>
  <si>
    <t>D-4-longsweep90</t>
  </si>
  <si>
    <t>PVC DWV 4 inch long sweep 90</t>
  </si>
  <si>
    <t>4 inch group connection/riser/turnstock; finalspoollayoutnotavailable</t>
  </si>
  <si>
    <t>B0489</t>
  </si>
  <si>
    <t>D-4-45elbow</t>
  </si>
  <si>
    <t>PVC DWV 4 inch 45 elbow</t>
  </si>
  <si>
    <t>B0490</t>
  </si>
  <si>
    <t>D-4-wye</t>
  </si>
  <si>
    <t>PVC DWV 4 inch wye</t>
  </si>
  <si>
    <t>B0491</t>
  </si>
  <si>
    <t>D-4-coupling</t>
  </si>
  <si>
    <t>PVC DWV 4 inch coupling</t>
  </si>
  <si>
    <t>B0492</t>
  </si>
  <si>
    <t>D-4-cleanoutadapter/plug</t>
  </si>
  <si>
    <t>PVC DWV 4 inch cleanout adapter /plug</t>
  </si>
  <si>
    <t>B0493</t>
  </si>
  <si>
    <t>DWV installation</t>
  </si>
  <si>
    <t>DRED43</t>
  </si>
  <si>
    <t>4x3reducing wye</t>
  </si>
  <si>
    <t>PP101/PP401/PP501/PP502</t>
  </si>
  <si>
    <t>DWVinstallationallowance; no duplicatedfixturetraps</t>
  </si>
  <si>
    <t>B0494</t>
  </si>
  <si>
    <t>DRED42</t>
  </si>
  <si>
    <t>4x2reducing wye</t>
  </si>
  <si>
    <t>B0495</t>
  </si>
  <si>
    <t>DRED32</t>
  </si>
  <si>
    <t>3x2reducing wye</t>
  </si>
  <si>
    <t>B0496</t>
  </si>
  <si>
    <t>DRED21</t>
  </si>
  <si>
    <t>2x1-1/2reducingbushing</t>
  </si>
  <si>
    <t>B0497</t>
  </si>
  <si>
    <t>DVRED</t>
  </si>
  <si>
    <t>2-1/2x2 vent reducer</t>
  </si>
  <si>
    <t>B0498</t>
  </si>
  <si>
    <t>COCOVER</t>
  </si>
  <si>
    <t>Finished cleanout cover</t>
  </si>
  <si>
    <t>B0499</t>
  </si>
  <si>
    <t>DWCAP</t>
  </si>
  <si>
    <t>Temporary DWV rough caps</t>
  </si>
  <si>
    <t>B0500</t>
  </si>
  <si>
    <t>DWGLUE</t>
  </si>
  <si>
    <t>PVC cement quart</t>
  </si>
  <si>
    <t>B0501</t>
  </si>
  <si>
    <t>DWPRIM</t>
  </si>
  <si>
    <t>PVC primer quart</t>
  </si>
  <si>
    <t>B0502</t>
  </si>
  <si>
    <t>DWHANG</t>
  </si>
  <si>
    <t>DWV clevis hangers assorted</t>
  </si>
  <si>
    <t>B0503</t>
  </si>
  <si>
    <t>DWROD</t>
  </si>
  <si>
    <t>3/8 threaded rod</t>
  </si>
  <si>
    <t>B0504</t>
  </si>
  <si>
    <t>DWNUT</t>
  </si>
  <si>
    <t>3/8nut/washer</t>
  </si>
  <si>
    <t>B0505</t>
  </si>
  <si>
    <t>DWANCH</t>
  </si>
  <si>
    <t>Hanger structural anchor</t>
  </si>
  <si>
    <t>B0506</t>
  </si>
  <si>
    <t>VBOOT</t>
  </si>
  <si>
    <t>TPO-compatible2-1/2 vent boot</t>
  </si>
  <si>
    <t>B0507</t>
  </si>
  <si>
    <t>VSTRAP</t>
  </si>
  <si>
    <t>Vent wind restraint</t>
  </si>
  <si>
    <t>B0508</t>
  </si>
  <si>
    <t>DWBED</t>
  </si>
  <si>
    <t>Under-slab/service pipe bedding</t>
  </si>
  <si>
    <t>B0509</t>
  </si>
  <si>
    <t>DWEXC</t>
  </si>
  <si>
    <t>Sanitary trench / backfill</t>
  </si>
  <si>
    <t>B0510</t>
  </si>
  <si>
    <t>DWSLEEVE</t>
  </si>
  <si>
    <t>4 inchsanitary exterior wall seal</t>
  </si>
  <si>
    <t>B0511</t>
  </si>
  <si>
    <t>SANCON</t>
  </si>
  <si>
    <t>City sanitary tie-in fittings</t>
  </si>
  <si>
    <t>B0512</t>
  </si>
  <si>
    <t>SA01 Suite2</t>
  </si>
  <si>
    <t>GRILLE-S-1-8x6</t>
  </si>
  <si>
    <t>Aluminum S-1 air terminal 8x6, 135 CFM</t>
  </si>
  <si>
    <t>Observed MH101 tag</t>
  </si>
  <si>
    <t>MH101/MH601</t>
  </si>
  <si>
    <t>SA01 one air terminal ; finalneck/device selectionpending</t>
  </si>
  <si>
    <t>B0513</t>
  </si>
  <si>
    <t>BOOT-8x6</t>
  </si>
  <si>
    <t>Sheet metal terminal boot 8x6</t>
  </si>
  <si>
    <t>Derived connection kit</t>
  </si>
  <si>
    <t>SA01 one boot/connection plenum</t>
  </si>
  <si>
    <t>B0514</t>
  </si>
  <si>
    <t>DAMP-8x6</t>
  </si>
  <si>
    <t>Balancing damper / takeoff 8x6</t>
  </si>
  <si>
    <t>SA01 one manualdamper</t>
  </si>
  <si>
    <t>B0515</t>
  </si>
  <si>
    <t>SA02 Study</t>
  </si>
  <si>
    <t>Aluminum S-1 air terminal 8x6, 120 CFM</t>
  </si>
  <si>
    <t>SA02 one air terminal ; finalneck/device selectionpending</t>
  </si>
  <si>
    <t>B0516</t>
  </si>
  <si>
    <t>SA02 one boot/connection plenum</t>
  </si>
  <si>
    <t>B0517</t>
  </si>
  <si>
    <t>SA02 one manualdamper</t>
  </si>
  <si>
    <t>B0518</t>
  </si>
  <si>
    <t>SA03 Suite2 bath</t>
  </si>
  <si>
    <t>GRILLE-S-2-6round</t>
  </si>
  <si>
    <t>Aluminum S-2 air terminal 6round, 35 CFM</t>
  </si>
  <si>
    <t>SA03 one air terminal ; finalneck/device selectionpending</t>
  </si>
  <si>
    <t>B0519</t>
  </si>
  <si>
    <t>BOOT-6round</t>
  </si>
  <si>
    <t>Sheet metal terminal boot 6round</t>
  </si>
  <si>
    <t>SA03 one boot/connection plenum</t>
  </si>
  <si>
    <t>B0520</t>
  </si>
  <si>
    <t>DAMP-6round</t>
  </si>
  <si>
    <t>Balancing damper / takeoff 6round</t>
  </si>
  <si>
    <t>SA03 one manualdamper</t>
  </si>
  <si>
    <t>B0521</t>
  </si>
  <si>
    <t>SA04 Suite3</t>
  </si>
  <si>
    <t>GRILLE-S-2-8x6</t>
  </si>
  <si>
    <t>Aluminum S-2 air terminal 8x6, 85 CFM</t>
  </si>
  <si>
    <t>SA04 one air terminal ; finalneck/device selectionpending</t>
  </si>
  <si>
    <t>B0522</t>
  </si>
  <si>
    <t>SA04 one boot/connection plenum</t>
  </si>
  <si>
    <t>B0523</t>
  </si>
  <si>
    <t>SA04 one manualdamper</t>
  </si>
  <si>
    <t>B0524</t>
  </si>
  <si>
    <t>SA05 Suite3 bath</t>
  </si>
  <si>
    <t>Aluminum S-2 air terminal 6round, 40 CFM</t>
  </si>
  <si>
    <t>SA05 one air terminal ; finalneck/device selectionpending</t>
  </si>
  <si>
    <t>B0525</t>
  </si>
  <si>
    <t>SA05 one boot/connection plenum</t>
  </si>
  <si>
    <t>B0526</t>
  </si>
  <si>
    <t>SA05 one manualdamper</t>
  </si>
  <si>
    <t>B0527</t>
  </si>
  <si>
    <t>SA06 Suite4</t>
  </si>
  <si>
    <t>GRILLE-S-1-8x8</t>
  </si>
  <si>
    <t>Aluminum S-1 air terminal 8x8, 140 CFM</t>
  </si>
  <si>
    <t>SA06 one air terminal ; finalneck/device selectionpending</t>
  </si>
  <si>
    <t>B0528</t>
  </si>
  <si>
    <t>BOOT-8x8</t>
  </si>
  <si>
    <t>Sheet metal terminal boot 8x8</t>
  </si>
  <si>
    <t>SA06 one boot/connection plenum</t>
  </si>
  <si>
    <t>B0529</t>
  </si>
  <si>
    <t>DAMP-8x8</t>
  </si>
  <si>
    <t>Balancing damper / takeoff 8x8</t>
  </si>
  <si>
    <t>SA06 one manualdamper</t>
  </si>
  <si>
    <t>B0530</t>
  </si>
  <si>
    <t>SA07 Suite4 bath</t>
  </si>
  <si>
    <t>GRILLE-S-1-6x6</t>
  </si>
  <si>
    <t>Aluminum S-1 air terminal 6x6, 45 CFM</t>
  </si>
  <si>
    <t>SA07 one air terminal ; finalneck/device selectionpending</t>
  </si>
  <si>
    <t>B0531</t>
  </si>
  <si>
    <t>BOOT-6x6</t>
  </si>
  <si>
    <t>Sheet metal terminal boot 6x6</t>
  </si>
  <si>
    <t>SA07 one boot/connection plenum</t>
  </si>
  <si>
    <t>B0532</t>
  </si>
  <si>
    <t>DAMP-6x6</t>
  </si>
  <si>
    <t>Balancing damper / takeoff 6x6</t>
  </si>
  <si>
    <t>SA07 one manualdamper</t>
  </si>
  <si>
    <t>B0533</t>
  </si>
  <si>
    <t>SA08 Great room north</t>
  </si>
  <si>
    <t>SA08 one air terminal ; finalneck/device selectionpending</t>
  </si>
  <si>
    <t>B0534</t>
  </si>
  <si>
    <t>SA08 one boot/connection plenum</t>
  </si>
  <si>
    <t>B0535</t>
  </si>
  <si>
    <t>SA08 one manualdamper</t>
  </si>
  <si>
    <t>B0536</t>
  </si>
  <si>
    <t>SA09 Great room middle</t>
  </si>
  <si>
    <t>SA09 one air terminal ; finalneck/device selectionpending</t>
  </si>
  <si>
    <t>B0537</t>
  </si>
  <si>
    <t>SA09 one boot/connection plenum</t>
  </si>
  <si>
    <t>B0538</t>
  </si>
  <si>
    <t>SA09 one manualdamper</t>
  </si>
  <si>
    <t>B0539</t>
  </si>
  <si>
    <t>SA10 Great room south</t>
  </si>
  <si>
    <t>SA10 one air terminal ; finalneck/device selectionpending</t>
  </si>
  <si>
    <t>B0540</t>
  </si>
  <si>
    <t>SA10 one boot/connection plenum</t>
  </si>
  <si>
    <t>B0541</t>
  </si>
  <si>
    <t>SA10 one manualdamper</t>
  </si>
  <si>
    <t>B0542</t>
  </si>
  <si>
    <t>SA11 Enclosed porch</t>
  </si>
  <si>
    <t>SA11 one air terminal ; finalneck/device selectionpending</t>
  </si>
  <si>
    <t>B0543</t>
  </si>
  <si>
    <t>SA11 one boot/connection plenum</t>
  </si>
  <si>
    <t>B0544</t>
  </si>
  <si>
    <t>SA11 one manualdamper</t>
  </si>
  <si>
    <t>B0545</t>
  </si>
  <si>
    <t>SA12 Master</t>
  </si>
  <si>
    <t>Aluminum S-1 air terminal 8x8, 185 CFM</t>
  </si>
  <si>
    <t>SA12 one air terminal ; finalneck/device selectionpending</t>
  </si>
  <si>
    <t>B0546</t>
  </si>
  <si>
    <t>SA12 one boot/connection plenum</t>
  </si>
  <si>
    <t>B0547</t>
  </si>
  <si>
    <t>SA12 one manualdamper</t>
  </si>
  <si>
    <t>B0548</t>
  </si>
  <si>
    <t>SA13 Master bath</t>
  </si>
  <si>
    <t>SA13 one air terminal ; finalneck/device selectionpending</t>
  </si>
  <si>
    <t>B0549</t>
  </si>
  <si>
    <t>SA13 one boot/connection plenum</t>
  </si>
  <si>
    <t>B0550</t>
  </si>
  <si>
    <t>SA13 one manualdamper</t>
  </si>
  <si>
    <t>B0551</t>
  </si>
  <si>
    <t>SA14 Mastercloset</t>
  </si>
  <si>
    <t>SA14 one air terminal ; finalneck/device selectionpending</t>
  </si>
  <si>
    <t>B0552</t>
  </si>
  <si>
    <t>SA14 one boot/connection plenum</t>
  </si>
  <si>
    <t>B0553</t>
  </si>
  <si>
    <t>SA14 one manualdamper</t>
  </si>
  <si>
    <t>B0554</t>
  </si>
  <si>
    <t>SA15 Laundry</t>
  </si>
  <si>
    <t>Aluminum S-2 air terminal 8x6, 80 CFM</t>
  </si>
  <si>
    <t>SA15 one air terminal ; finalneck/device selectionpending</t>
  </si>
  <si>
    <t>B0555</t>
  </si>
  <si>
    <t>SA15 one boot/connection plenum</t>
  </si>
  <si>
    <t>B0556</t>
  </si>
  <si>
    <t>SA15 one manualdamper</t>
  </si>
  <si>
    <t>B0557</t>
  </si>
  <si>
    <t>RA01 Suite2</t>
  </si>
  <si>
    <t>GRILLE-R-1-8x8</t>
  </si>
  <si>
    <t>Aluminum R-1 air terminal 8x8, 170 CFM</t>
  </si>
  <si>
    <t>RA01 one air terminal ; finalneck/device selectionpending</t>
  </si>
  <si>
    <t>B0558</t>
  </si>
  <si>
    <t>RA01 one boot/connection plenum</t>
  </si>
  <si>
    <t>B0559</t>
  </si>
  <si>
    <t>RA02 Study</t>
  </si>
  <si>
    <t>GRILLE-R-1-8x6</t>
  </si>
  <si>
    <t>Aluminum R-1 air terminal 8x6, 120 CFM</t>
  </si>
  <si>
    <t>RA02 one air terminal ; finalneck/device selectionpending</t>
  </si>
  <si>
    <t>B0560</t>
  </si>
  <si>
    <t>RA02 one boot/connection plenum</t>
  </si>
  <si>
    <t>B0561</t>
  </si>
  <si>
    <t>RA03 Westcloset/suite3</t>
  </si>
  <si>
    <t>Aluminum R-1 air terminal 8x8, 125 CFM</t>
  </si>
  <si>
    <t>RA03 one air terminal ; finalneck/device selectionpending</t>
  </si>
  <si>
    <t>B0562</t>
  </si>
  <si>
    <t>RA03 one boot/connection plenum</t>
  </si>
  <si>
    <t>B0563</t>
  </si>
  <si>
    <t>RA04 Great room north</t>
  </si>
  <si>
    <t>GRILLE-R-1-10x8</t>
  </si>
  <si>
    <t>Aluminum R-1 air terminal 10x8, 205 CFM</t>
  </si>
  <si>
    <t>RA04 one air terminal ; finalneck/device selectionpending</t>
  </si>
  <si>
    <t>B0564</t>
  </si>
  <si>
    <t>BOOT-10x8</t>
  </si>
  <si>
    <t>Sheet metal terminal boot 10x8</t>
  </si>
  <si>
    <t>RA04 one boot/connection plenum</t>
  </si>
  <si>
    <t>B0565</t>
  </si>
  <si>
    <t>RA05 Great room south</t>
  </si>
  <si>
    <t>RA05 one air terminal ; finalneck/device selectionpending</t>
  </si>
  <si>
    <t>B0566</t>
  </si>
  <si>
    <t>RA05 one boot/connection plenum</t>
  </si>
  <si>
    <t>B0567</t>
  </si>
  <si>
    <t>RA06 Suite4</t>
  </si>
  <si>
    <t>Aluminum R-1 air terminal 8x8, 185 CFM</t>
  </si>
  <si>
    <t>RA06 one air terminal ; finalneck/device selectionpending</t>
  </si>
  <si>
    <t>B0568</t>
  </si>
  <si>
    <t>RA06 one boot/connection plenum</t>
  </si>
  <si>
    <t>B0569</t>
  </si>
  <si>
    <t>RA07 Porch</t>
  </si>
  <si>
    <t>Aluminum R-1 air terminal 8x8, 135 CFM</t>
  </si>
  <si>
    <t>RA07 one air terminal ; finalneck/device selectionpending</t>
  </si>
  <si>
    <t>B0570</t>
  </si>
  <si>
    <t>RA07 one boot/connection plenum</t>
  </si>
  <si>
    <t>B0571</t>
  </si>
  <si>
    <t>RA08 Master</t>
  </si>
  <si>
    <t>RA08 one air terminal ; finalneck/device selectionpending</t>
  </si>
  <si>
    <t>B0572</t>
  </si>
  <si>
    <t>RA08 one boot/connection plenum</t>
  </si>
  <si>
    <t>B0573</t>
  </si>
  <si>
    <t>RA09 Laundry</t>
  </si>
  <si>
    <t>Aluminum R-1 air terminal 8x6, 80 CFM</t>
  </si>
  <si>
    <t>RA09 one air terminal ; finalneck/device selectionpending</t>
  </si>
  <si>
    <t>B0574</t>
  </si>
  <si>
    <t>RA09 one boot/connection plenum</t>
  </si>
  <si>
    <t>B0575</t>
  </si>
  <si>
    <t>Ductwork</t>
  </si>
  <si>
    <t>DUCT-10x10</t>
  </si>
  <si>
    <t>Galvanized rectangular duct 10x10 inch, shop straight sections</t>
  </si>
  <si>
    <t>Measured / provisional</t>
  </si>
  <si>
    <t>MH101/MH401; ductregister</t>
  </si>
  <si>
    <t>Sum DS07,DS10,DR05,DT-RA04,DT-RA05</t>
  </si>
  <si>
    <t>B0576</t>
  </si>
  <si>
    <t>DE90-10x10</t>
  </si>
  <si>
    <t>10x10 rectangular 90 elbow with turning vanes</t>
  </si>
  <si>
    <t>MH101/MH401</t>
  </si>
  <si>
    <t>Planroutechanges plus AHU verticaloffsets</t>
  </si>
  <si>
    <t>B0577</t>
  </si>
  <si>
    <t>DUCT-10x16</t>
  </si>
  <si>
    <t>Galvanized rectangular duct 10x16 inch, shop straight sections</t>
  </si>
  <si>
    <t>Sum DS01</t>
  </si>
  <si>
    <t>B0578</t>
  </si>
  <si>
    <t>DUCT-10x8</t>
  </si>
  <si>
    <t>Galvanized rectangular duct 10x8 inch, shop straight sections</t>
  </si>
  <si>
    <t>Sum DS04,DS11,DR03</t>
  </si>
  <si>
    <t>B0579</t>
  </si>
  <si>
    <t>DE90-10x8</t>
  </si>
  <si>
    <t>10x8 rectangular 90 elbow with turning vanes</t>
  </si>
  <si>
    <t>B0580</t>
  </si>
  <si>
    <t>DUCT-12x10</t>
  </si>
  <si>
    <t>Galvanized rectangular duct 12x10 inch, shop straight sections</t>
  </si>
  <si>
    <t>Sum DS02,DS03,DS06,DS09,DS13</t>
  </si>
  <si>
    <t>B0581</t>
  </si>
  <si>
    <t>DE90-12x10</t>
  </si>
  <si>
    <t>12x10 rectangular 90 elbow with turning vanes</t>
  </si>
  <si>
    <t>B0582</t>
  </si>
  <si>
    <t>DUCT-14x10</t>
  </si>
  <si>
    <t>Galvanized rectangular duct 14x10 inch, shop straight sections</t>
  </si>
  <si>
    <t>Sum DR01</t>
  </si>
  <si>
    <t>B0583</t>
  </si>
  <si>
    <t>DE90-14x10</t>
  </si>
  <si>
    <t>14x10 rectangular 90 elbow with turning vanes</t>
  </si>
  <si>
    <t>B0584</t>
  </si>
  <si>
    <t>DUCT-16x10</t>
  </si>
  <si>
    <t>Galvanized rectangular duct 16x10 inch, shop straight sections</t>
  </si>
  <si>
    <t>Sum DR08</t>
  </si>
  <si>
    <t>B0585</t>
  </si>
  <si>
    <t>DE90-16x10</t>
  </si>
  <si>
    <t>16x10 rectangular 90 elbow with turning vanes</t>
  </si>
  <si>
    <t>B0586</t>
  </si>
  <si>
    <t>DUCT-6x6</t>
  </si>
  <si>
    <t>Galvanized rectangular duct 6x6 inch, shop straight sections</t>
  </si>
  <si>
    <t>Sum DT-RA09</t>
  </si>
  <si>
    <t>B0587</t>
  </si>
  <si>
    <t>DUCT-8x6</t>
  </si>
  <si>
    <t>Galvanized rectangular duct 8x6 inch, shop straight sections</t>
  </si>
  <si>
    <t>Sum DS08,DS12,DR07</t>
  </si>
  <si>
    <t>B0588</t>
  </si>
  <si>
    <t>DE90-8x6</t>
  </si>
  <si>
    <t>8x6 rectangular 90 elbow with turning vanes</t>
  </si>
  <si>
    <t>B0589</t>
  </si>
  <si>
    <t>DUCT-8x8</t>
  </si>
  <si>
    <t>Galvanized rectangular duct 8x8 inch, shop straight sections</t>
  </si>
  <si>
    <t>Sum DS05,DR02,DR04,DR06,DT-RA01,DT-RA02,DT-RA03,DT-RA06,DT-RA07,DT-RA08</t>
  </si>
  <si>
    <t>B0590</t>
  </si>
  <si>
    <t>Ductwork accessories</t>
  </si>
  <si>
    <t>TRANS</t>
  </si>
  <si>
    <t>Rectangular duct size transition, assorted</t>
  </si>
  <si>
    <t>MH101/MH401/MH801/A110</t>
  </si>
  <si>
    <t>Trunksteps andequipment/plenumconnections</t>
  </si>
  <si>
    <t>B0591</t>
  </si>
  <si>
    <t>DBRANCH</t>
  </si>
  <si>
    <t>Rectangular branch / shoe takeoff , assorted</t>
  </si>
  <si>
    <t>Trunkbranchjunctions; terminal damper sseparate</t>
  </si>
  <si>
    <t>B0592</t>
  </si>
  <si>
    <t>ENDCAP</t>
  </si>
  <si>
    <t>Duct end cap , assorted</t>
  </si>
  <si>
    <t>Trunkends</t>
  </si>
  <si>
    <t>B0593</t>
  </si>
  <si>
    <t>PLENUM</t>
  </si>
  <si>
    <t>AHU supply/return insulated plenum</t>
  </si>
  <si>
    <t>2equipmentplenums</t>
  </si>
  <si>
    <t>B0594</t>
  </si>
  <si>
    <t>FLEXCON</t>
  </si>
  <si>
    <t>AHU flexible vibration connector</t>
  </si>
  <si>
    <t>Supplyandreturn</t>
  </si>
  <si>
    <t>B0595</t>
  </si>
  <si>
    <t>DUCTINS</t>
  </si>
  <si>
    <t>R8 duct wrap with vapor jacket</t>
  </si>
  <si>
    <t>Straight duct surface *1.25fittings;system R-valuefinalcoordination</t>
  </si>
  <si>
    <t>B0596</t>
  </si>
  <si>
    <t>DTAPE</t>
  </si>
  <si>
    <t>UL181foil duct tape</t>
  </si>
  <si>
    <t>Seamsandinsulationjoints</t>
  </si>
  <si>
    <t>B0597</t>
  </si>
  <si>
    <t>MASTIC</t>
  </si>
  <si>
    <t>Duct sealing mastic</t>
  </si>
  <si>
    <t>Alljointsealingprovision</t>
  </si>
  <si>
    <t>B0598</t>
  </si>
  <si>
    <t>SCLEAT</t>
  </si>
  <si>
    <t>S-drivecleats and joint flanges</t>
  </si>
  <si>
    <t>Shopsegmentjoints</t>
  </si>
  <si>
    <t>B0599</t>
  </si>
  <si>
    <t>DSCREW</t>
  </si>
  <si>
    <t>Sheet metal duct screws</t>
  </si>
  <si>
    <t>Jointfasteners</t>
  </si>
  <si>
    <t>B0600</t>
  </si>
  <si>
    <t>DHANG</t>
  </si>
  <si>
    <t>Galvanized duct hangers</t>
  </si>
  <si>
    <t>4 ft support spacing estimatingallowance</t>
  </si>
  <si>
    <t>B0601</t>
  </si>
  <si>
    <t>DHARD</t>
  </si>
  <si>
    <t>Duct hanger anchor /rodkit</t>
  </si>
  <si>
    <t>Oneeachhanger</t>
  </si>
  <si>
    <t>B0602</t>
  </si>
  <si>
    <t>FILM</t>
  </si>
  <si>
    <t>Duct temporary protection film</t>
  </si>
  <si>
    <t>roll</t>
  </si>
  <si>
    <t>Constructiondustcontrol</t>
  </si>
  <si>
    <t>B0603</t>
  </si>
  <si>
    <t>Equipment / refrigerant / condensate</t>
  </si>
  <si>
    <t>HP1</t>
  </si>
  <si>
    <t>HP-1 4 ton R454B heat pump , scheduled Trane</t>
  </si>
  <si>
    <t>MH101/MH601/MH801/MP101/A105</t>
  </si>
  <si>
    <t>A5HL5048A1000A;allowance,notquote</t>
  </si>
  <si>
    <t>P07</t>
  </si>
  <si>
    <t>B0604</t>
  </si>
  <si>
    <t>AHU1</t>
  </si>
  <si>
    <t>Matched 4-ton-class R454B air handler incl TXV/A2Lfactorysafety</t>
  </si>
  <si>
    <t>AHUscheduleempty;noapprovedmodel</t>
  </si>
  <si>
    <t>B0605</t>
  </si>
  <si>
    <t>HEATKIT</t>
  </si>
  <si>
    <t>Matched 5k W supplemental heater kit</t>
  </si>
  <si>
    <t>A105legendallowance;coordinationhold</t>
  </si>
  <si>
    <t>B0606</t>
  </si>
  <si>
    <t>AHUSTAND</t>
  </si>
  <si>
    <t>AHU stand /vibrationpads</t>
  </si>
  <si>
    <t>Unitverticalclosetinstallation</t>
  </si>
  <si>
    <t>B0607</t>
  </si>
  <si>
    <t>HPPAD</t>
  </si>
  <si>
    <t>Condenser concrete pad</t>
  </si>
  <si>
    <t>MP101 equipment base ;notstructuraldesign</t>
  </si>
  <si>
    <t>B0608</t>
  </si>
  <si>
    <t>HPANCH</t>
  </si>
  <si>
    <t>Engineered condenser wind anchor kit</t>
  </si>
  <si>
    <t>Manufacturer/windapprovedanchorage</t>
  </si>
  <si>
    <t>B0609</t>
  </si>
  <si>
    <t>AHPAN</t>
  </si>
  <si>
    <t>Secondary condensate pan</t>
  </si>
  <si>
    <t>Unitprotectionallowance</t>
  </si>
  <si>
    <t>B0610</t>
  </si>
  <si>
    <t>FLOAT</t>
  </si>
  <si>
    <t>Primary/secondary overflow float switch</t>
  </si>
  <si>
    <t>2shutdownsafeties</t>
  </si>
  <si>
    <t>B0611</t>
  </si>
  <si>
    <t>THERMOSTAT</t>
  </si>
  <si>
    <t>Heat pump thermostat with humidity capability</t>
  </si>
  <si>
    <t>Controlsequenceapprovalpending</t>
  </si>
  <si>
    <t>B0612</t>
  </si>
  <si>
    <t>TWIRE</t>
  </si>
  <si>
    <t>18/8thermostat/ control cable</t>
  </si>
  <si>
    <t>Stat50 ft+outdoor75 ft</t>
  </si>
  <si>
    <t>P09</t>
  </si>
  <si>
    <t>B0613</t>
  </si>
  <si>
    <t>FILTER</t>
  </si>
  <si>
    <t>Replacement filter set</t>
  </si>
  <si>
    <t>Startuptwochanges+handover</t>
  </si>
  <si>
    <t>B0614</t>
  </si>
  <si>
    <t>FILTERBOX</t>
  </si>
  <si>
    <t>Filter rack /cabinet</t>
  </si>
  <si>
    <t>Notin AHUschedule</t>
  </si>
  <si>
    <t>B0615</t>
  </si>
  <si>
    <t>ACRLIQ</t>
  </si>
  <si>
    <t>3/8OD ACR copper tubing</t>
  </si>
  <si>
    <t>35 ftplan+10 ftrise+5 ftconnection</t>
  </si>
  <si>
    <t>B0616</t>
  </si>
  <si>
    <t>ACRSUCT</t>
  </si>
  <si>
    <t>7/8OD ACR suction tubing</t>
  </si>
  <si>
    <t>Diameterprovisionalmanufacturerselection</t>
  </si>
  <si>
    <t>B0617</t>
  </si>
  <si>
    <t>ACRINS</t>
  </si>
  <si>
    <t>7/8 suction tube insulation</t>
  </si>
  <si>
    <t>Matched linesetlength;wallthicknessapprove</t>
  </si>
  <si>
    <t>B0618</t>
  </si>
  <si>
    <t>ACRUV</t>
  </si>
  <si>
    <t>Exterior line set UV jacket</t>
  </si>
  <si>
    <t>Outdoorverticalrun</t>
  </si>
  <si>
    <t>B0619</t>
  </si>
  <si>
    <t>ACR90L</t>
  </si>
  <si>
    <t>3/8ACR long radius elbows</t>
  </si>
  <si>
    <t>Pathbends</t>
  </si>
  <si>
    <t>B0620</t>
  </si>
  <si>
    <t>ACR90S</t>
  </si>
  <si>
    <t>7/8ACR long radius elbows</t>
  </si>
  <si>
    <t>B0621</t>
  </si>
  <si>
    <t>ACRCOUPL</t>
  </si>
  <si>
    <t>3/8ACRcouplings</t>
  </si>
  <si>
    <t>50 ftcoilsandconnections</t>
  </si>
  <si>
    <t>B0622</t>
  </si>
  <si>
    <t>ACRCOUPS</t>
  </si>
  <si>
    <t>7/8ACRcouplings</t>
  </si>
  <si>
    <t>Coils/connections</t>
  </si>
  <si>
    <t>B0623</t>
  </si>
  <si>
    <t>BRAZE</t>
  </si>
  <si>
    <t>Brazing alloy</t>
  </si>
  <si>
    <t>Connections;nitrogenpurgeincommissioning</t>
  </si>
  <si>
    <t>B0624</t>
  </si>
  <si>
    <t>DRIER</t>
  </si>
  <si>
    <t>R454B-compatible liquid line drier</t>
  </si>
  <si>
    <t>Verifyfactoryincluded;deductifprovided</t>
  </si>
  <si>
    <t>B0625</t>
  </si>
  <si>
    <t>ACRSUP</t>
  </si>
  <si>
    <t>Line set isolating support</t>
  </si>
  <si>
    <t>50 ft/4 ft plusends</t>
  </si>
  <si>
    <t>B0626</t>
  </si>
  <si>
    <t>PENAC</t>
  </si>
  <si>
    <t>Line set wall seal/sleeve</t>
  </si>
  <si>
    <t>MP101riseaboveceiling</t>
  </si>
  <si>
    <t>B0627</t>
  </si>
  <si>
    <t>CDPIPE</t>
  </si>
  <si>
    <t>3/4PVC condensate/pandrains</t>
  </si>
  <si>
    <t>Primary35+secondary25 ft;discharge RFI</t>
  </si>
  <si>
    <t>B0628</t>
  </si>
  <si>
    <t>CD90</t>
  </si>
  <si>
    <t>3/4PVC 90 elbow</t>
  </si>
  <si>
    <t>6pereachdrainroute</t>
  </si>
  <si>
    <t>B0629</t>
  </si>
  <si>
    <t>CDTEE</t>
  </si>
  <si>
    <t>3/4PVC cleanout tee /cap</t>
  </si>
  <si>
    <t>Directionchanges/unitaccess</t>
  </si>
  <si>
    <t>B0630</t>
  </si>
  <si>
    <t>CDTRAP</t>
  </si>
  <si>
    <t>Manufacturer- matched condensate trap kit</t>
  </si>
  <si>
    <t>Sizedto AHUstaticpressure</t>
  </si>
  <si>
    <t>B0631</t>
  </si>
  <si>
    <t>CDCHECK</t>
  </si>
  <si>
    <t>Condensate check valve provision</t>
  </si>
  <si>
    <t>MP101note;confirmneedwithtraparrangement</t>
  </si>
  <si>
    <t>B0632</t>
  </si>
  <si>
    <t>CDINS</t>
  </si>
  <si>
    <t>Condensate insulation</t>
  </si>
  <si>
    <t>Interiorprimaryroute</t>
  </si>
  <si>
    <t>B0633</t>
  </si>
  <si>
    <t>CDHANG</t>
  </si>
  <si>
    <t>Condensate pipe support</t>
  </si>
  <si>
    <t>3 ftspacingprovision</t>
  </si>
  <si>
    <t>B0634</t>
  </si>
  <si>
    <t>SOAK</t>
  </si>
  <si>
    <t>Condensate soakaway stone /receptor</t>
  </si>
  <si>
    <t>Approvedterminationpending</t>
  </si>
  <si>
    <t>B0635</t>
  </si>
  <si>
    <t>EF-01 Master shower</t>
  </si>
  <si>
    <t>EF</t>
  </si>
  <si>
    <t>Loren Cook GC-100 exhaust fan allowance</t>
  </si>
  <si>
    <t>Derived fan kit</t>
  </si>
  <si>
    <t>EF-01; fan50 CFMat0.70inw.g.pendingverifiedcurve;wallroute7 ft</t>
  </si>
  <si>
    <t>B0636</t>
  </si>
  <si>
    <t>EFDUCT</t>
  </si>
  <si>
    <t>6x6 galvanized exhaust duct</t>
  </si>
  <si>
    <t>B0637</t>
  </si>
  <si>
    <t>EFEL</t>
  </si>
  <si>
    <t>6x6 exhaust elbow</t>
  </si>
  <si>
    <t>B0638</t>
  </si>
  <si>
    <t>EFHOOD</t>
  </si>
  <si>
    <t>6x6 wall louver /hood</t>
  </si>
  <si>
    <t>B0639</t>
  </si>
  <si>
    <t>EFDAMP</t>
  </si>
  <si>
    <t>Exhaust backdraft damper</t>
  </si>
  <si>
    <t>B0640</t>
  </si>
  <si>
    <t>EFSUP</t>
  </si>
  <si>
    <t>Exhaust duct support</t>
  </si>
  <si>
    <t>B0641</t>
  </si>
  <si>
    <t>EF-02 Master bath</t>
  </si>
  <si>
    <t>EF-02; fan50 CFMat0.70inw.g.pendingverifiedcurve;wallroute7 ft</t>
  </si>
  <si>
    <t>B0642</t>
  </si>
  <si>
    <t>B0643</t>
  </si>
  <si>
    <t>B0644</t>
  </si>
  <si>
    <t>B0645</t>
  </si>
  <si>
    <t>B0646</t>
  </si>
  <si>
    <t>B0647</t>
  </si>
  <si>
    <t>EF-03 Suite 2 bath</t>
  </si>
  <si>
    <t>EF-03; fan50 CFMat0.70inw.g.pendingverifiedcurve;wallroute5 ft</t>
  </si>
  <si>
    <t>B0648</t>
  </si>
  <si>
    <t>B0649</t>
  </si>
  <si>
    <t>B0650</t>
  </si>
  <si>
    <t>B0651</t>
  </si>
  <si>
    <t>B0652</t>
  </si>
  <si>
    <t>B0653</t>
  </si>
  <si>
    <t>EF-04 Suite 3 bath</t>
  </si>
  <si>
    <t>EF-04; fan50 CFMat0.70inw.g.pendingverifiedcurve;wallroute7 ft</t>
  </si>
  <si>
    <t>B0654</t>
  </si>
  <si>
    <t>B0655</t>
  </si>
  <si>
    <t>B0656</t>
  </si>
  <si>
    <t>B0657</t>
  </si>
  <si>
    <t>B0658</t>
  </si>
  <si>
    <t>B0659</t>
  </si>
  <si>
    <t>EF-05 Suite 4 bath</t>
  </si>
  <si>
    <t>EF-05; fan50 CFMat0.70inw.g.pendingverifiedcurve;wallroute10 ft</t>
  </si>
  <si>
    <t>B0660</t>
  </si>
  <si>
    <t>B0661</t>
  </si>
  <si>
    <t>B0662</t>
  </si>
  <si>
    <t>B0663</t>
  </si>
  <si>
    <t>B0664</t>
  </si>
  <si>
    <t>B0665</t>
  </si>
  <si>
    <t>Ventilation / closeout</t>
  </si>
  <si>
    <t>DRYDUCT</t>
  </si>
  <si>
    <t>4 inch rigid dryer exhaust</t>
  </si>
  <si>
    <t>A102/MH101/MH801</t>
  </si>
  <si>
    <t>Laundrytoeastwall14 ft+6 ftvertical</t>
  </si>
  <si>
    <t>B0666</t>
  </si>
  <si>
    <t>DRYEL</t>
  </si>
  <si>
    <t>4 inch dryer long sweep elbow</t>
  </si>
  <si>
    <t>3routechanges</t>
  </si>
  <si>
    <t>B0667</t>
  </si>
  <si>
    <t>DRYHOOD</t>
  </si>
  <si>
    <t>Dryer wall termination with damper</t>
  </si>
  <si>
    <t>One;noscreen</t>
  </si>
  <si>
    <t>B0668</t>
  </si>
  <si>
    <t>DRYCON</t>
  </si>
  <si>
    <t>Listed dryer transition connector</t>
  </si>
  <si>
    <t>One;rigidtrunkabove</t>
  </si>
  <si>
    <t>B0669</t>
  </si>
  <si>
    <t>HOODDUCT</t>
  </si>
  <si>
    <t>8 inch galvanized cooking exhaust</t>
  </si>
  <si>
    <t>Mainhood30 ft+porch20 ft</t>
  </si>
  <si>
    <t>B0670</t>
  </si>
  <si>
    <t>HOODEL</t>
  </si>
  <si>
    <t>8 inch exhaust elbow</t>
  </si>
  <si>
    <t>3perhood</t>
  </si>
  <si>
    <t>B0671</t>
  </si>
  <si>
    <t>HOODCAP</t>
  </si>
  <si>
    <t>8 inch roof / wall termination</t>
  </si>
  <si>
    <t>2cookingstations</t>
  </si>
  <si>
    <t>B0672</t>
  </si>
  <si>
    <t>HOODFLASH</t>
  </si>
  <si>
    <t>Hood penetration flashing</t>
  </si>
  <si>
    <t>Compatiblewithenvelope</t>
  </si>
  <si>
    <t>B0673</t>
  </si>
  <si>
    <t>MUA</t>
  </si>
  <si>
    <t>Makeup air motorized damper /controller provision</t>
  </si>
  <si>
    <t>Actualhoodflowsandnecessitynotprovided</t>
  </si>
  <si>
    <t>B0674</t>
  </si>
  <si>
    <t>MUADUCT</t>
  </si>
  <si>
    <t>8 inch makeup air duct</t>
  </si>
  <si>
    <t>Allowance25 ft</t>
  </si>
  <si>
    <t>B0675</t>
  </si>
  <si>
    <t>MUAFILT</t>
  </si>
  <si>
    <t>Makeup air filter box /intake</t>
  </si>
  <si>
    <t>Oneprovisionalintake</t>
  </si>
  <si>
    <t>B0676</t>
  </si>
  <si>
    <t>MUAEL</t>
  </si>
  <si>
    <t>8 inch makeup air elbow</t>
  </si>
  <si>
    <t>Routeallowance</t>
  </si>
  <si>
    <t>B0677</t>
  </si>
  <si>
    <t>HVACTAB</t>
  </si>
  <si>
    <t>Air balancing and duct leak test</t>
  </si>
  <si>
    <t>Allterminals;testequipmentfee$300</t>
  </si>
  <si>
    <t>B0678</t>
  </si>
  <si>
    <t>HVACSTART</t>
  </si>
  <si>
    <t>Nitrogen pressure test /evacuation/ refrigerant charge</t>
  </si>
  <si>
    <t>Consumables150+instrumentrental200;additionalchargebasedactualunit</t>
  </si>
  <si>
    <t>B0679</t>
  </si>
  <si>
    <t>HVACCOORD</t>
  </si>
  <si>
    <t>MEP shop routing coordination</t>
  </si>
  <si>
    <t>Truss/chases/clearancescoordination</t>
  </si>
  <si>
    <t>B0680</t>
  </si>
  <si>
    <t>Acoustic screen</t>
  </si>
  <si>
    <t>SCRPOST</t>
  </si>
  <si>
    <t>PT4x4 screen post 8 ft</t>
  </si>
  <si>
    <t>16 LFx5 ft estimatingframed screen;airflowclearancespending</t>
  </si>
  <si>
    <t>B0681</t>
  </si>
  <si>
    <t>SCRSTUD</t>
  </si>
  <si>
    <t>PT2x4 screen framing</t>
  </si>
  <si>
    <t>B0682</t>
  </si>
  <si>
    <t>SCRBOARD</t>
  </si>
  <si>
    <t>5/16 fiber cement both faces</t>
  </si>
  <si>
    <t>B0683</t>
  </si>
  <si>
    <t>SCRFOAM</t>
  </si>
  <si>
    <t>1 inch sound foam</t>
  </si>
  <si>
    <t>B0684</t>
  </si>
  <si>
    <t>SCRCLIP</t>
  </si>
  <si>
    <t>A33/SP1clips</t>
  </si>
  <si>
    <t>B0685</t>
  </si>
  <si>
    <t>SCRFOOT</t>
  </si>
  <si>
    <t>Screen post footing concrete</t>
  </si>
  <si>
    <t>B0686</t>
  </si>
  <si>
    <t>SCRFIX</t>
  </si>
  <si>
    <t>Screen screw / nail pack</t>
  </si>
  <si>
    <t>pack</t>
  </si>
  <si>
    <t>B0687</t>
  </si>
  <si>
    <t>Suite2</t>
  </si>
  <si>
    <t>REC</t>
  </si>
  <si>
    <t>20A tamper-resistant duplex</t>
  </si>
  <si>
    <t>Provisional room tally</t>
  </si>
  <si>
    <t>A105; electrical roomregister</t>
  </si>
  <si>
    <t>Suite2: 5 duplex; devicefamilyfinalselection</t>
  </si>
  <si>
    <t>B0688</t>
  </si>
  <si>
    <t>LED</t>
  </si>
  <si>
    <t>Recessed LED downlight with driver/ junction box</t>
  </si>
  <si>
    <t>Suite2: 4 downlight; devicefamilyfinalselection</t>
  </si>
  <si>
    <t>B0689</t>
  </si>
  <si>
    <t>FANBOX</t>
  </si>
  <si>
    <t>Metal fan-rated box and brace ; fan excluded per note</t>
  </si>
  <si>
    <t>Suite2: 1 fan_box; devicefamilyfinalselection</t>
  </si>
  <si>
    <t>B0690</t>
  </si>
  <si>
    <t>SW</t>
  </si>
  <si>
    <t>Single-pole decora switch</t>
  </si>
  <si>
    <t>Suite2: 2 single_pole; devicefamilyfinalselection</t>
  </si>
  <si>
    <t>B0691</t>
  </si>
  <si>
    <t>RECBOX</t>
  </si>
  <si>
    <t>Deep device box with steel-stud mount</t>
  </si>
  <si>
    <t>Derived device kit</t>
  </si>
  <si>
    <t>A105</t>
  </si>
  <si>
    <t>5receptacles,1boxeach;exteriormodifierbelow</t>
  </si>
  <si>
    <t>B0692</t>
  </si>
  <si>
    <t>RECPLATE</t>
  </si>
  <si>
    <t>Receptacle faceplate</t>
  </si>
  <si>
    <t>Oneperreceptacle;wetlocationscoverupgradebelow</t>
  </si>
  <si>
    <t>B0693</t>
  </si>
  <si>
    <t>Study</t>
  </si>
  <si>
    <t>Study: 5 duplex; devicefamilyfinalselection</t>
  </si>
  <si>
    <t>B0694</t>
  </si>
  <si>
    <t>Study: 4 downlight; devicefamilyfinalselection</t>
  </si>
  <si>
    <t>B0695</t>
  </si>
  <si>
    <t>Study: 1 fan_box; devicefamilyfinalselection</t>
  </si>
  <si>
    <t>B0696</t>
  </si>
  <si>
    <t>Study: 2 single_pole; devicefamilyfinalselection</t>
  </si>
  <si>
    <t>B0697</t>
  </si>
  <si>
    <t>B0698</t>
  </si>
  <si>
    <t>B0699</t>
  </si>
  <si>
    <t>Suite3</t>
  </si>
  <si>
    <t>Suite3: 5 duplex; devicefamilyfinalselection</t>
  </si>
  <si>
    <t>B0700</t>
  </si>
  <si>
    <t>Suite3: 4 downlight; devicefamilyfinalselection</t>
  </si>
  <si>
    <t>B0701</t>
  </si>
  <si>
    <t>Suite3: 1 fan_box; devicefamilyfinalselection</t>
  </si>
  <si>
    <t>B0702</t>
  </si>
  <si>
    <t>Suite3: 2 single_pole; devicefamilyfinalselection</t>
  </si>
  <si>
    <t>B0703</t>
  </si>
  <si>
    <t>B0704</t>
  </si>
  <si>
    <t>B0705</t>
  </si>
  <si>
    <t>Suite4</t>
  </si>
  <si>
    <t>Suite4: 5 duplex; devicefamilyfinalselection</t>
  </si>
  <si>
    <t>B0706</t>
  </si>
  <si>
    <t>Suite4: 4 downlight; devicefamilyfinalselection</t>
  </si>
  <si>
    <t>B0707</t>
  </si>
  <si>
    <t>Suite4: 1 fan_box; devicefamilyfinalselection</t>
  </si>
  <si>
    <t>B0708</t>
  </si>
  <si>
    <t>Suite4: 2 single_pole; devicefamilyfinalselection</t>
  </si>
  <si>
    <t>B0709</t>
  </si>
  <si>
    <t>B0710</t>
  </si>
  <si>
    <t>B0711</t>
  </si>
  <si>
    <t>Master</t>
  </si>
  <si>
    <t>Master: 5 duplex; devicefamilyfinalselection</t>
  </si>
  <si>
    <t>B0712</t>
  </si>
  <si>
    <t>Master: 4 downlight; devicefamilyfinalselection</t>
  </si>
  <si>
    <t>B0713</t>
  </si>
  <si>
    <t>Master: 1 fan_box; devicefamilyfinalselection</t>
  </si>
  <si>
    <t>B0714</t>
  </si>
  <si>
    <t>Master: 2 single_pole; devicefamilyfinalselection</t>
  </si>
  <si>
    <t>B0715</t>
  </si>
  <si>
    <t>B0716</t>
  </si>
  <si>
    <t>B0717</t>
  </si>
  <si>
    <t>Great room</t>
  </si>
  <si>
    <t>Great room : 8 duplex; devicefamilyfinalselection</t>
  </si>
  <si>
    <t>B0718</t>
  </si>
  <si>
    <t>Great room : 4 downlight; devicefamilyfinalselection</t>
  </si>
  <si>
    <t>B0719</t>
  </si>
  <si>
    <t>Great room : 1 fan_box; devicefamilyfinalselection</t>
  </si>
  <si>
    <t>B0720</t>
  </si>
  <si>
    <t>Great room : 2 single_pole; devicefamilyfinalselection</t>
  </si>
  <si>
    <t>B0721</t>
  </si>
  <si>
    <t>SW3</t>
  </si>
  <si>
    <t>Three-way decora switch</t>
  </si>
  <si>
    <t>Great room : 4 three_way; devicefamilyfinalselection</t>
  </si>
  <si>
    <t>B0722</t>
  </si>
  <si>
    <t>8receptacles,1boxeach;exteriormodifierbelow</t>
  </si>
  <si>
    <t>B0723</t>
  </si>
  <si>
    <t>B0724</t>
  </si>
  <si>
    <t>Enclosed porch</t>
  </si>
  <si>
    <t>Enclosed porch : 3 duplex; devicefamilyfinalselection</t>
  </si>
  <si>
    <t>B0725</t>
  </si>
  <si>
    <t>RECP</t>
  </si>
  <si>
    <t>20A TR duplex on protected circuit; exterior WR below</t>
  </si>
  <si>
    <t>Enclosed porch : 4 protected_duplex; devicefamilyfinalselection</t>
  </si>
  <si>
    <t>B0726</t>
  </si>
  <si>
    <t>Enclosed porch : 3 downlight; devicefamilyfinalselection</t>
  </si>
  <si>
    <t>B0727</t>
  </si>
  <si>
    <t>Enclosed porch : 2 fan_box; devicefamilyfinalselection</t>
  </si>
  <si>
    <t>B0728</t>
  </si>
  <si>
    <t>Enclosed porch : 3 single_pole; devicefamilyfinalselection</t>
  </si>
  <si>
    <t>B0729</t>
  </si>
  <si>
    <t>Enclosed porch : 2 three_way; devicefamilyfinalselection</t>
  </si>
  <si>
    <t>B0730</t>
  </si>
  <si>
    <t>7receptacles,1boxeach;exteriormodifierbelow</t>
  </si>
  <si>
    <t>B0731</t>
  </si>
  <si>
    <t>B0732</t>
  </si>
  <si>
    <t>Kitchen: 10 protected_duplex; devicefamilyfinalselection</t>
  </si>
  <si>
    <t>B0733</t>
  </si>
  <si>
    <t>Kitchen: 5 downlight; devicefamilyfinalselection</t>
  </si>
  <si>
    <t>B0734</t>
  </si>
  <si>
    <t>PEND</t>
  </si>
  <si>
    <t>Pendant/decorativefixture allowance</t>
  </si>
  <si>
    <t>Kitchen: 3 pendant; devicefamilyfinalselection</t>
  </si>
  <si>
    <t>B0735</t>
  </si>
  <si>
    <t>Kitchen: 3 single_pole; devicefamilyfinalselection</t>
  </si>
  <si>
    <t>B0736</t>
  </si>
  <si>
    <t>Kitchen: 2 three_way; devicefamilyfinalselection</t>
  </si>
  <si>
    <t>B0737</t>
  </si>
  <si>
    <t>10receptacles,1boxeach;exteriormodifierbelow</t>
  </si>
  <si>
    <t>B0738</t>
  </si>
  <si>
    <t>B0739</t>
  </si>
  <si>
    <t>Pantry: 4 protected_duplex; devicefamilyfinalselection</t>
  </si>
  <si>
    <t>B0740</t>
  </si>
  <si>
    <t>Pantry: 2 downlight; devicefamilyfinalselection</t>
  </si>
  <si>
    <t>B0741</t>
  </si>
  <si>
    <t>Pantry: 1 single_pole; devicefamilyfinalselection</t>
  </si>
  <si>
    <t>B0742</t>
  </si>
  <si>
    <t>4receptacles,1boxeach;exteriormodifierbelow</t>
  </si>
  <si>
    <t>B0743</t>
  </si>
  <si>
    <t>B0744</t>
  </si>
  <si>
    <t>Laundry: 5 protected_duplex; devicefamilyfinalselection</t>
  </si>
  <si>
    <t>B0745</t>
  </si>
  <si>
    <t>Laundry: 2 downlight; devicefamilyfinalselection</t>
  </si>
  <si>
    <t>B0746</t>
  </si>
  <si>
    <t>Laundry: 1 single_pole; devicefamilyfinalselection</t>
  </si>
  <si>
    <t>B0747</t>
  </si>
  <si>
    <t>B0748</t>
  </si>
  <si>
    <t>B0749</t>
  </si>
  <si>
    <t>Master bath : 4 protected_duplex; devicefamilyfinalselection</t>
  </si>
  <si>
    <t>B0750</t>
  </si>
  <si>
    <t>LEDW</t>
  </si>
  <si>
    <t>Wet-location recessed LED with driver / junction box</t>
  </si>
  <si>
    <t>Master bath : 2 wet_downlight; devicefamilyfinalselection</t>
  </si>
  <si>
    <t>B0751</t>
  </si>
  <si>
    <t>Master bath : 1 pendant; devicefamilyfinalselection</t>
  </si>
  <si>
    <t>B0752</t>
  </si>
  <si>
    <t>VANLIGHT</t>
  </si>
  <si>
    <t>Bath vanity fixture</t>
  </si>
  <si>
    <t>Master bath : 3 vanity; devicefamilyfinalselection</t>
  </si>
  <si>
    <t>B0753</t>
  </si>
  <si>
    <t>Master bath : 5 single_pole; devicefamilyfinalselection</t>
  </si>
  <si>
    <t>B0754</t>
  </si>
  <si>
    <t>B0755</t>
  </si>
  <si>
    <t>B0756</t>
  </si>
  <si>
    <t>Suite 2 bath</t>
  </si>
  <si>
    <t>Suite 2 bath : 2 protected_duplex; devicefamilyfinalselection</t>
  </si>
  <si>
    <t>B0757</t>
  </si>
  <si>
    <t>Suite 2 bath : 1 wet_downlight; devicefamilyfinalselection</t>
  </si>
  <si>
    <t>B0758</t>
  </si>
  <si>
    <t>Suite 2 bath : 1 vanity; devicefamilyfinalselection</t>
  </si>
  <si>
    <t>B0759</t>
  </si>
  <si>
    <t>Suite 2 bath : 3 single_pole; devicefamilyfinalselection</t>
  </si>
  <si>
    <t>B0760</t>
  </si>
  <si>
    <t>2receptacles,1boxeach;exteriormodifierbelow</t>
  </si>
  <si>
    <t>B0761</t>
  </si>
  <si>
    <t>B0762</t>
  </si>
  <si>
    <t>Suite 3 bath</t>
  </si>
  <si>
    <t>Suite 3 bath : 2 protected_duplex; devicefamilyfinalselection</t>
  </si>
  <si>
    <t>B0763</t>
  </si>
  <si>
    <t>Suite 3 bath : 1 wet_downlight; devicefamilyfinalselection</t>
  </si>
  <si>
    <t>B0764</t>
  </si>
  <si>
    <t>Suite 3 bath : 1 vanity; devicefamilyfinalselection</t>
  </si>
  <si>
    <t>B0765</t>
  </si>
  <si>
    <t>Suite 3 bath : 3 single_pole; devicefamilyfinalselection</t>
  </si>
  <si>
    <t>B0766</t>
  </si>
  <si>
    <t>B0767</t>
  </si>
  <si>
    <t>B0768</t>
  </si>
  <si>
    <t>Suite 4 bath</t>
  </si>
  <si>
    <t>Suite 4 bath : 2 protected_duplex; devicefamilyfinalselection</t>
  </si>
  <si>
    <t>B0769</t>
  </si>
  <si>
    <t>Suite 4 bath : 1 wet_downlight; devicefamilyfinalselection</t>
  </si>
  <si>
    <t>B0770</t>
  </si>
  <si>
    <t>Suite 4 bath : 1 vanity; devicefamilyfinalselection</t>
  </si>
  <si>
    <t>B0771</t>
  </si>
  <si>
    <t>Suite 4 bath : 3 single_pole; devicefamilyfinalselection</t>
  </si>
  <si>
    <t>B0772</t>
  </si>
  <si>
    <t>B0773</t>
  </si>
  <si>
    <t>B0774</t>
  </si>
  <si>
    <t>Master closets</t>
  </si>
  <si>
    <t>Master closets : 1 duplex; devicefamilyfinalselection</t>
  </si>
  <si>
    <t>B0775</t>
  </si>
  <si>
    <t>Master closets : 4 downlight; devicefamilyfinalselection</t>
  </si>
  <si>
    <t>B0776</t>
  </si>
  <si>
    <t>Master closets : 2 single_pole; devicefamilyfinalselection</t>
  </si>
  <si>
    <t>B0777</t>
  </si>
  <si>
    <t>1receptacles,1boxeach;exteriormodifierbelow</t>
  </si>
  <si>
    <t>B0778</t>
  </si>
  <si>
    <t>B0779</t>
  </si>
  <si>
    <t>West closets /linen</t>
  </si>
  <si>
    <t>West closets /linen: 4 downlight; devicefamilyfinalselection</t>
  </si>
  <si>
    <t>B0780</t>
  </si>
  <si>
    <t>West closets /linen: 4 single_pole; devicefamilyfinalselection</t>
  </si>
  <si>
    <t>B0781</t>
  </si>
  <si>
    <t>Entry/halls/dropoff</t>
  </si>
  <si>
    <t>Entry/halls/dropoff: 5 duplex; devicefamilyfinalselection</t>
  </si>
  <si>
    <t>B0782</t>
  </si>
  <si>
    <t>Entry/halls/dropoff: 7 downlight; devicefamilyfinalselection</t>
  </si>
  <si>
    <t>B0783</t>
  </si>
  <si>
    <t>Entry/halls/dropoff: 1 wet_downlight; devicefamilyfinalselection</t>
  </si>
  <si>
    <t>B0784</t>
  </si>
  <si>
    <t>Entry/halls/dropoff: 3 single_pole; devicefamilyfinalselection</t>
  </si>
  <si>
    <t>B0785</t>
  </si>
  <si>
    <t>Entry/halls/dropoff: 4 three_way; devicefamilyfinalselection</t>
  </si>
  <si>
    <t>B0786</t>
  </si>
  <si>
    <t>B0787</t>
  </si>
  <si>
    <t>B0788</t>
  </si>
  <si>
    <t>Garage</t>
  </si>
  <si>
    <t>Garage: 7 protected_duplex; devicefamilyfinalselection</t>
  </si>
  <si>
    <t>B0789</t>
  </si>
  <si>
    <t>Garage: 2 single_pole; devicefamilyfinalselection</t>
  </si>
  <si>
    <t>B0790</t>
  </si>
  <si>
    <t>Garage: 2 three_way; devicefamilyfinalselection</t>
  </si>
  <si>
    <t>B0791</t>
  </si>
  <si>
    <t>B0792</t>
  </si>
  <si>
    <t>B0793</t>
  </si>
  <si>
    <t>Exterior</t>
  </si>
  <si>
    <t>Exterior: 9 protected_duplex; devicefamilyfinalselection</t>
  </si>
  <si>
    <t>B0794</t>
  </si>
  <si>
    <t>Exterior: 3 single_pole; devicefamilyfinalselection</t>
  </si>
  <si>
    <t>B0795</t>
  </si>
  <si>
    <t>9receptacles,1boxeach;exteriormodifierbelow</t>
  </si>
  <si>
    <t>B0796</t>
  </si>
  <si>
    <t>B0797</t>
  </si>
  <si>
    <t>Devices / accessories</t>
  </si>
  <si>
    <t>SWBOX1</t>
  </si>
  <si>
    <t>1gang switch box</t>
  </si>
  <si>
    <t>A105; estimatingdevices</t>
  </si>
  <si>
    <t>20 single-gang stations</t>
  </si>
  <si>
    <t>B0798</t>
  </si>
  <si>
    <t>SWBOX2</t>
  </si>
  <si>
    <t>2gang switch box</t>
  </si>
  <si>
    <t>14 two-gang stations</t>
  </si>
  <si>
    <t>B0799</t>
  </si>
  <si>
    <t>SWBOX3</t>
  </si>
  <si>
    <t>3gang switch box</t>
  </si>
  <si>
    <t>6 three-gang stations ;capacity66gangs</t>
  </si>
  <si>
    <t>B0800</t>
  </si>
  <si>
    <t>SWPL1</t>
  </si>
  <si>
    <t>1gang switch plate</t>
  </si>
  <si>
    <t>Matchingstations</t>
  </si>
  <si>
    <t>B0801</t>
  </si>
  <si>
    <t>SWPL2</t>
  </si>
  <si>
    <t>2gang switch plate</t>
  </si>
  <si>
    <t>B0802</t>
  </si>
  <si>
    <t>SWPL3</t>
  </si>
  <si>
    <t>3gang switch plate</t>
  </si>
  <si>
    <t>B0803</t>
  </si>
  <si>
    <t>DIMUP</t>
  </si>
  <si>
    <t>Dimmer upgrade premium over basic switch</t>
  </si>
  <si>
    <t>12switches replacebasics;incrementalpriceonly</t>
  </si>
  <si>
    <t>B0804</t>
  </si>
  <si>
    <t>FANTIMER</t>
  </si>
  <si>
    <t>Exhaust timer switch upgrade</t>
  </si>
  <si>
    <t>5fancontrols;replacesbase switch</t>
  </si>
  <si>
    <t>B0805</t>
  </si>
  <si>
    <t>WRUP</t>
  </si>
  <si>
    <t>Weather-resistant receptaclepremium</t>
  </si>
  <si>
    <t>Exterior9protectedreceptacles</t>
  </si>
  <si>
    <t>B0806</t>
  </si>
  <si>
    <t>WPUP</t>
  </si>
  <si>
    <t>Weatherproof box/extra-dutycoverupgrade</t>
  </si>
  <si>
    <t>Replacesordinarybox/plate;priceincrementonly</t>
  </si>
  <si>
    <t>B0807</t>
  </si>
  <si>
    <t>GSTRIP</t>
  </si>
  <si>
    <t>Garage LED linear fixture</t>
  </si>
  <si>
    <t>3drawnrectangularfixtures</t>
  </si>
  <si>
    <t>B0808</t>
  </si>
  <si>
    <t>FLOOD</t>
  </si>
  <si>
    <t>Exterior LED flood</t>
  </si>
  <si>
    <t>4cornerfloods</t>
  </si>
  <si>
    <t>B0809</t>
  </si>
  <si>
    <t>SCONCE</t>
  </si>
  <si>
    <t>Exterior wall light</t>
  </si>
  <si>
    <t>4WPwallfixtures</t>
  </si>
  <si>
    <t>B0810</t>
  </si>
  <si>
    <t>FIXBOX</t>
  </si>
  <si>
    <t>Octagonal fixture box with support</t>
  </si>
  <si>
    <t>Pendant/vanity/exterior/linearboxes;recesseddriverboxesincluded</t>
  </si>
  <si>
    <t>B0811</t>
  </si>
  <si>
    <t>SMOKE</t>
  </si>
  <si>
    <t>Hardwired photoelectric smoke/COalarm</t>
  </si>
  <si>
    <t>4bedrooms+2circulation+study allowance;notcountedcodecompliance</t>
  </si>
  <si>
    <t>B0812</t>
  </si>
  <si>
    <t>SMBOX</t>
  </si>
  <si>
    <t>Smoke alarm ceiling box</t>
  </si>
  <si>
    <t>Oneperalarm</t>
  </si>
  <si>
    <t>B0813</t>
  </si>
  <si>
    <t>FLOORBOX</t>
  </si>
  <si>
    <t>Completefloorduplextamperresistantbox</t>
  </si>
  <si>
    <t>Great room flooroutletprovision</t>
  </si>
  <si>
    <t>B0814</t>
  </si>
  <si>
    <t>RANGEOUT</t>
  </si>
  <si>
    <t>50A4wirecookingreceptacle/box</t>
  </si>
  <si>
    <t>Mainandporchelectriccooking</t>
  </si>
  <si>
    <t>B0815</t>
  </si>
  <si>
    <t>DRYOUT</t>
  </si>
  <si>
    <t>30A4 wire dryer receptacle /box</t>
  </si>
  <si>
    <t>Laundrydryer</t>
  </si>
  <si>
    <t>B0816</t>
  </si>
  <si>
    <t>JBOX</t>
  </si>
  <si>
    <t>Accessible4 inchsquare junction box /cover</t>
  </si>
  <si>
    <t>Splices/equipmentconnections</t>
  </si>
  <si>
    <t>B0817</t>
  </si>
  <si>
    <t>NMCON</t>
  </si>
  <si>
    <t>NM cable clamp connector</t>
  </si>
  <si>
    <t>Panel/boxterminations</t>
  </si>
  <si>
    <t>B0818</t>
  </si>
  <si>
    <t>GROMMET</t>
  </si>
  <si>
    <t>Steel stud grommet</t>
  </si>
  <si>
    <t>Steel stud penetrations</t>
  </si>
  <si>
    <t>B0819</t>
  </si>
  <si>
    <t>NAILPL</t>
  </si>
  <si>
    <t>Cable protection plate</t>
  </si>
  <si>
    <t>Vulnerableframingcrossings</t>
  </si>
  <si>
    <t>B0820</t>
  </si>
  <si>
    <t>STAPLE</t>
  </si>
  <si>
    <t>Listed cable support /staple</t>
  </si>
  <si>
    <t>Cablelength/ support spacing allowance</t>
  </si>
  <si>
    <t>B0821</t>
  </si>
  <si>
    <t>PIGTAIL</t>
  </si>
  <si>
    <t>Copper ground pigtail /screw</t>
  </si>
  <si>
    <t>Metalboxes/ fixture grounds</t>
  </si>
  <si>
    <t>B0822</t>
  </si>
  <si>
    <t>WIRENUT</t>
  </si>
  <si>
    <t>Listed splice connector</t>
  </si>
  <si>
    <t>Device/panel/junctionsplices</t>
  </si>
  <si>
    <t>B0823</t>
  </si>
  <si>
    <t>SEALE</t>
  </si>
  <si>
    <t>Electrical penetration sealant</t>
  </si>
  <si>
    <t>Envelope/fireseparationpenetrations</t>
  </si>
  <si>
    <t>B0824</t>
  </si>
  <si>
    <t>LABEL</t>
  </si>
  <si>
    <t>Circuit/deviceidentificationlabels</t>
  </si>
  <si>
    <t>Traceability/labeling</t>
  </si>
  <si>
    <t>B0825</t>
  </si>
  <si>
    <t>DOORBELL</t>
  </si>
  <si>
    <t>Video-doorbellpowertransformer/chimeprovision</t>
  </si>
  <si>
    <t>Ringcamera powerrequested;cameraseparateallowance</t>
  </si>
  <si>
    <t>B0826</t>
  </si>
  <si>
    <t>BELLWIRE</t>
  </si>
  <si>
    <t>18/2 doorbell wire</t>
  </si>
  <si>
    <t>Paneltoentryrouting</t>
  </si>
  <si>
    <t>B0827</t>
  </si>
  <si>
    <t>RING</t>
  </si>
  <si>
    <t>Entry powered smart camera allowance</t>
  </si>
  <si>
    <t>A105ownerdeviceallowance</t>
  </si>
  <si>
    <t>B0828</t>
  </si>
  <si>
    <t>LANDTRANS</t>
  </si>
  <si>
    <t>Landscape-light transformer/timer</t>
  </si>
  <si>
    <t>A105 landscape power</t>
  </si>
  <si>
    <t>B0829</t>
  </si>
  <si>
    <t>LANDCABLE</t>
  </si>
  <si>
    <t>12/2 landscape LV cable</t>
  </si>
  <si>
    <t>Provisional4zones*50 ft</t>
  </si>
  <si>
    <t>B0830</t>
  </si>
  <si>
    <t>LANDLIGHT</t>
  </si>
  <si>
    <t>Landscape light fixture</t>
  </si>
  <si>
    <t>B0831</t>
  </si>
  <si>
    <t>Branch cable</t>
  </si>
  <si>
    <t>NM-12/2</t>
  </si>
  <si>
    <t>Copper NM-B 12/2 with ground , dry interior</t>
  </si>
  <si>
    <t>Proposedcircuitregister</t>
  </si>
  <si>
    <t>Sumcircuitnetfeet</t>
  </si>
  <si>
    <t>P08</t>
  </si>
  <si>
    <t>B0832</t>
  </si>
  <si>
    <t>NM-14/2</t>
  </si>
  <si>
    <t>Copper NM-B 14/2 with ground , dry interior</t>
  </si>
  <si>
    <t>B0833</t>
  </si>
  <si>
    <t>NM-14/3</t>
  </si>
  <si>
    <t>Copper NM-B 14/3 with ground , dry interior</t>
  </si>
  <si>
    <t>Sumcircuitnetfeet +300 ft fan legs / three-way travelers</t>
  </si>
  <si>
    <t>B0834</t>
  </si>
  <si>
    <t>NM-10/3</t>
  </si>
  <si>
    <t>Copper NM-B 10/3 with ground , dry interior</t>
  </si>
  <si>
    <t>B0835</t>
  </si>
  <si>
    <t>NM-8/3</t>
  </si>
  <si>
    <t>Copper NM-B 8/3 with ground , dry interior</t>
  </si>
  <si>
    <t>B0836</t>
  </si>
  <si>
    <t>NM-8/2</t>
  </si>
  <si>
    <t>Copper NM-B 8/2 with ground , dry interior</t>
  </si>
  <si>
    <t>B0837</t>
  </si>
  <si>
    <t>NM-6/3</t>
  </si>
  <si>
    <t>Copper NM-B 6/3 with ground , dry interior</t>
  </si>
  <si>
    <t>B0838</t>
  </si>
  <si>
    <t>Panel breakers</t>
  </si>
  <si>
    <t>BR-20-1-DF</t>
  </si>
  <si>
    <t>20A 1-pole DF breaker , panel family matched</t>
  </si>
  <si>
    <t>Derived provisional</t>
  </si>
  <si>
    <t>32proposedcircuits;ratingandprotectionengineeringhold</t>
  </si>
  <si>
    <t>P05</t>
  </si>
  <si>
    <t>B0839</t>
  </si>
  <si>
    <t>BR-15-1-DF</t>
  </si>
  <si>
    <t>15A 1-pole DF breaker , panel family matched</t>
  </si>
  <si>
    <t>7proposedcircuits;ratingandprotectionengineeringhold</t>
  </si>
  <si>
    <t>B0840</t>
  </si>
  <si>
    <t>BR-50-2-GFCI</t>
  </si>
  <si>
    <t>50A 2-pole GFCI breaker , panel family matched</t>
  </si>
  <si>
    <t>2proposedcircuits;ratingandprotectionengineeringhold</t>
  </si>
  <si>
    <t>B0841</t>
  </si>
  <si>
    <t>BR-40-2-GFCI</t>
  </si>
  <si>
    <t>40A 2-pole GFCI breaker , panel family matched</t>
  </si>
  <si>
    <t>3proposedcircuits;ratingandprotectionengineeringhold</t>
  </si>
  <si>
    <t>B0842</t>
  </si>
  <si>
    <t>BR-30-2-GFCI</t>
  </si>
  <si>
    <t>30A 2-pole GFCI breaker , panel family matched</t>
  </si>
  <si>
    <t>1proposedcircuits;ratingandprotectionengineeringhold</t>
  </si>
  <si>
    <t>B0843</t>
  </si>
  <si>
    <t>Service / feeders / equipment</t>
  </si>
  <si>
    <t>METER</t>
  </si>
  <si>
    <t>200Ameter/socket/service disconnectenclosure</t>
  </si>
  <si>
    <t>A105; estimatingcircuitlayout</t>
  </si>
  <si>
    <t>Service200Aallowance;utilityapprovedequipmentrequired</t>
  </si>
  <si>
    <t>B0844</t>
  </si>
  <si>
    <t>PANEL</t>
  </si>
  <si>
    <t>200A60spaceinterior load center /trim</t>
  </si>
  <si>
    <t>Mpanel60spaces;loadcalculationpending</t>
  </si>
  <si>
    <t>B0845</t>
  </si>
  <si>
    <t>SUBPANEL</t>
  </si>
  <si>
    <t>100A24space subpanel/trim</t>
  </si>
  <si>
    <t>Sparecapacityandshorterbranches;100Afeederloadcheckpending</t>
  </si>
  <si>
    <t>B0846</t>
  </si>
  <si>
    <t>FEEDBR</t>
  </si>
  <si>
    <t>100A2pole subpanel feeder breaker</t>
  </si>
  <si>
    <t>Main panel 2spaces</t>
  </si>
  <si>
    <t>B0847</t>
  </si>
  <si>
    <t>SPD</t>
  </si>
  <si>
    <t>Type2surgeprotective deviceand2polebreaker</t>
  </si>
  <si>
    <t>Main panel 2spacesreserved</t>
  </si>
  <si>
    <t>B0848</t>
  </si>
  <si>
    <t>SERVCU</t>
  </si>
  <si>
    <t>2/0copper THWN-2 service conductors</t>
  </si>
  <si>
    <t>3conductors*30 ftroute;service200Aprovisional</t>
  </si>
  <si>
    <t>B0849</t>
  </si>
  <si>
    <t>SERVPVC</t>
  </si>
  <si>
    <t>2 inch PVC service conduit</t>
  </si>
  <si>
    <t>Meter/service30 ftroute</t>
  </si>
  <si>
    <t>B0850</t>
  </si>
  <si>
    <t>SERVEL</t>
  </si>
  <si>
    <t>2 inch PVC long radius elbow</t>
  </si>
  <si>
    <t>Serviceoffsets</t>
  </si>
  <si>
    <t>B0851</t>
  </si>
  <si>
    <t>SERVCOUP</t>
  </si>
  <si>
    <t>2 inch PVC coupling</t>
  </si>
  <si>
    <t>Routejoints</t>
  </si>
  <si>
    <t>B0852</t>
  </si>
  <si>
    <t>SERVAD</t>
  </si>
  <si>
    <t>2 inchterminaladapter/bushing</t>
  </si>
  <si>
    <t>Equipmentends</t>
  </si>
  <si>
    <t>B0853</t>
  </si>
  <si>
    <t>FEEDCU</t>
  </si>
  <si>
    <t>#3copper THWN2 subpanel feeder</t>
  </si>
  <si>
    <t>3conductors*50 ftroute</t>
  </si>
  <si>
    <t>B0854</t>
  </si>
  <si>
    <t>FEEDGND</t>
  </si>
  <si>
    <t>8AWGcopperfeederground</t>
  </si>
  <si>
    <t>One*50 ftroute</t>
  </si>
  <si>
    <t>B0855</t>
  </si>
  <si>
    <t>FEEDPVC</t>
  </si>
  <si>
    <t>1-1/2conduitforfeeder</t>
  </si>
  <si>
    <t>50 ftroute</t>
  </si>
  <si>
    <t>B0856</t>
  </si>
  <si>
    <t>FEEDEL</t>
  </si>
  <si>
    <t>1-1/2 conduit elbow</t>
  </si>
  <si>
    <t>Fourbends</t>
  </si>
  <si>
    <t>B0857</t>
  </si>
  <si>
    <t>FEEDFIT</t>
  </si>
  <si>
    <t>1-1/2 conduit adapter /coupling</t>
  </si>
  <si>
    <t>Jointsandends</t>
  </si>
  <si>
    <t>B0858</t>
  </si>
  <si>
    <t>GROUND</t>
  </si>
  <si>
    <t>4AWG bare copper grounding /bonding</t>
  </si>
  <si>
    <t>Ufer/rods/waterbondingprovision</t>
  </si>
  <si>
    <t>B0859</t>
  </si>
  <si>
    <t>ROD</t>
  </si>
  <si>
    <t>5/8x8 ft ground rod</t>
  </si>
  <si>
    <t>Grounding electrodesallowance</t>
  </si>
  <si>
    <t>B0860</t>
  </si>
  <si>
    <t>RODCLAMP</t>
  </si>
  <si>
    <t>Listed ground rod clamp</t>
  </si>
  <si>
    <t>Oneperrod</t>
  </si>
  <si>
    <t>B0861</t>
  </si>
  <si>
    <t>BONDCLAMP</t>
  </si>
  <si>
    <t>Ground/bondclamp</t>
  </si>
  <si>
    <t>Foundation/metalservices</t>
  </si>
  <si>
    <t>B0862</t>
  </si>
  <si>
    <t>GBAR</t>
  </si>
  <si>
    <t>Subpanelisolated ground bar</t>
  </si>
  <si>
    <t>B0863</t>
  </si>
  <si>
    <t>BONDJ</t>
  </si>
  <si>
    <t>Enclosure bonding jumper / lugs</t>
  </si>
  <si>
    <t>B0864</t>
  </si>
  <si>
    <t>DISC</t>
  </si>
  <si>
    <t>60A non-fusible HPdisconnect</t>
  </si>
  <si>
    <t>B0865</t>
  </si>
  <si>
    <t>DISCWH</t>
  </si>
  <si>
    <t>2pole WH local disconnect</t>
  </si>
  <si>
    <t>WH1</t>
  </si>
  <si>
    <t>B0866</t>
  </si>
  <si>
    <t>DISCAHU</t>
  </si>
  <si>
    <t>AHU local disconnect</t>
  </si>
  <si>
    <t>B0867</t>
  </si>
  <si>
    <t>LFNC</t>
  </si>
  <si>
    <t>3/4liquidtightconduit</t>
  </si>
  <si>
    <t>3equipmentwhips*10 ft</t>
  </si>
  <si>
    <t>B0868</t>
  </si>
  <si>
    <t>LFNCCON</t>
  </si>
  <si>
    <t>3/4liquidtightconnector</t>
  </si>
  <si>
    <t>2perwhip</t>
  </si>
  <si>
    <t>B0869</t>
  </si>
  <si>
    <t>WHIPCU</t>
  </si>
  <si>
    <t>8AWGcopper THWN-2whipconductors</t>
  </si>
  <si>
    <t>2hotconductors*3*10 ft</t>
  </si>
  <si>
    <t>B0870</t>
  </si>
  <si>
    <t>WHIPGND</t>
  </si>
  <si>
    <t>10AWGcopperwhipground</t>
  </si>
  <si>
    <t>3*10 ftgrounds</t>
  </si>
  <si>
    <t>B0871</t>
  </si>
  <si>
    <t>EXTCOND</t>
  </si>
  <si>
    <t>3/4exterior PVCconduit</t>
  </si>
  <si>
    <t>Exteriorpower/Christmasroutes;NMterminatedinside</t>
  </si>
  <si>
    <t>B0872</t>
  </si>
  <si>
    <t>EXTWIRE</t>
  </si>
  <si>
    <t>12AWGTHWN-2exteriorconductors</t>
  </si>
  <si>
    <t>3conductors*140 ftexteriorroute</t>
  </si>
  <si>
    <t>B0873</t>
  </si>
  <si>
    <t>EXTFIT</t>
  </si>
  <si>
    <t>3/4 PVC coupling /adapter</t>
  </si>
  <si>
    <t>Conduitends/joints</t>
  </si>
  <si>
    <t>B0874</t>
  </si>
  <si>
    <t>EXTEL</t>
  </si>
  <si>
    <t>Exteriorroutebends</t>
  </si>
  <si>
    <t>B0875</t>
  </si>
  <si>
    <t>STRAPE</t>
  </si>
  <si>
    <t>Conduit straps</t>
  </si>
  <si>
    <t>Service/feeder/exterior</t>
  </si>
  <si>
    <t>B0876</t>
  </si>
  <si>
    <t>DUCTSEAL</t>
  </si>
  <si>
    <t>Electrical ductseal</t>
  </si>
  <si>
    <t>Entrysealing</t>
  </si>
  <si>
    <t>B0877</t>
  </si>
  <si>
    <t>ETEST</t>
  </si>
  <si>
    <t>Continuity/polarity/protection/torque tests</t>
  </si>
  <si>
    <t>Electrical commissioning;testequipment200</t>
  </si>
  <si>
    <t>B0878</t>
  </si>
  <si>
    <t>ECOORD</t>
  </si>
  <si>
    <t>Circuit layout / owner walkthrough /as-built</t>
  </si>
  <si>
    <t>Walkthroughplusdevice/circuitlabelrecords</t>
  </si>
  <si>
    <t>B0879</t>
  </si>
  <si>
    <t>Low voltage</t>
  </si>
  <si>
    <t>CAT6</t>
  </si>
  <si>
    <t>Cat6riser-rated UTPcable</t>
  </si>
  <si>
    <t>OwnerlocationsperA105</t>
  </si>
  <si>
    <t>8dataruns*150 ft;networkelectronicsnotincluded</t>
  </si>
  <si>
    <t>B0880</t>
  </si>
  <si>
    <t>DATJACK</t>
  </si>
  <si>
    <t>Cat6keystonejack</t>
  </si>
  <si>
    <t>B0881</t>
  </si>
  <si>
    <t>DATBOX</t>
  </si>
  <si>
    <t>Low voltage bracket/plate</t>
  </si>
  <si>
    <t>B0882</t>
  </si>
  <si>
    <t>PATCH</t>
  </si>
  <si>
    <t>16portpatchpanel</t>
  </si>
  <si>
    <t>B0883</t>
  </si>
  <si>
    <t>DATCAB</t>
  </si>
  <si>
    <t>Structuredmediacabinet</t>
  </si>
  <si>
    <t>B0884</t>
  </si>
  <si>
    <t>DATCON</t>
  </si>
  <si>
    <t>1 inchcommunicationsconduit</t>
  </si>
  <si>
    <t>B0885</t>
  </si>
  <si>
    <t>DATFIT</t>
  </si>
  <si>
    <t>1 inch conduit fittings</t>
  </si>
  <si>
    <t>B0886</t>
  </si>
  <si>
    <t>DATTST</t>
  </si>
  <si>
    <t>Datacabletestandlabel</t>
  </si>
  <si>
    <t>run</t>
  </si>
  <si>
    <t>B0887</t>
  </si>
  <si>
    <t>Owner selection</t>
  </si>
  <si>
    <t>REF</t>
  </si>
  <si>
    <t>Refrigerator</t>
  </si>
  <si>
    <t>Counted / provisionalselection</t>
  </si>
  <si>
    <t>Delivery/unpack/positiononly;MEPconnectionselsewhere</t>
  </si>
  <si>
    <t>B0888</t>
  </si>
  <si>
    <t>DW</t>
  </si>
  <si>
    <t>Dishwasher</t>
  </si>
  <si>
    <t>B0889</t>
  </si>
  <si>
    <t>RANGE</t>
  </si>
  <si>
    <t>Main electric range</t>
  </si>
  <si>
    <t>B0890</t>
  </si>
  <si>
    <t>COOKTOP</t>
  </si>
  <si>
    <t>Porch electric cooktop</t>
  </si>
  <si>
    <t>B0891</t>
  </si>
  <si>
    <t>MICRO</t>
  </si>
  <si>
    <t>Microwave</t>
  </si>
  <si>
    <t>B0892</t>
  </si>
  <si>
    <t>WINE</t>
  </si>
  <si>
    <t>Wine cooler</t>
  </si>
  <si>
    <t>B0893</t>
  </si>
  <si>
    <t>HOODAPP</t>
  </si>
  <si>
    <t>Cooking hood appliance</t>
  </si>
  <si>
    <t>B0894</t>
  </si>
  <si>
    <t>WASHER</t>
  </si>
  <si>
    <t>Clothes washer</t>
  </si>
  <si>
    <t>B0895</t>
  </si>
  <si>
    <t>DRYER</t>
  </si>
  <si>
    <t>Electric dryer</t>
  </si>
  <si>
    <t>B0896</t>
  </si>
  <si>
    <t>Internal delivery</t>
  </si>
  <si>
    <t>SUPERVISE</t>
  </si>
  <si>
    <t>Internal working superintendent</t>
  </si>
  <si>
    <t>HR</t>
  </si>
  <si>
    <t>Estimatingbasis</t>
  </si>
  <si>
    <t>24weeks*20hr;tradeproductivehoursseparate</t>
  </si>
  <si>
    <t>B0897</t>
  </si>
  <si>
    <t>COORD</t>
  </si>
  <si>
    <t>Procurement/scheduling/ project admin</t>
  </si>
  <si>
    <t>24weeks~6.7hr</t>
  </si>
  <si>
    <t>B0898</t>
  </si>
  <si>
    <t>TEMPPOWER</t>
  </si>
  <si>
    <t>Temporary power pole /service/rental</t>
  </si>
  <si>
    <t>Temporaryserviceallowance;utilitypermanentfeesexcluded</t>
  </si>
  <si>
    <t>B0899</t>
  </si>
  <si>
    <t>TEMPWATER</t>
  </si>
  <si>
    <t>Temporary water /hoses</t>
  </si>
  <si>
    <t>B0900</t>
  </si>
  <si>
    <t>TOILET</t>
  </si>
  <si>
    <t>Portable toilet rental</t>
  </si>
  <si>
    <t>month</t>
  </si>
  <si>
    <t>6months</t>
  </si>
  <si>
    <t>B0901</t>
  </si>
  <si>
    <t>DUMP</t>
  </si>
  <si>
    <t>Waste containers /hauls</t>
  </si>
  <si>
    <t>load</t>
  </si>
  <si>
    <t>6pulls</t>
  </si>
  <si>
    <t>B0902</t>
  </si>
  <si>
    <t>LIFT</t>
  </si>
  <si>
    <t>Scissor lift rental</t>
  </si>
  <si>
    <t>week</t>
  </si>
  <si>
    <t>Highceilings;scaffoldseparate</t>
  </si>
  <si>
    <t>B0903</t>
  </si>
  <si>
    <t>FREIGHT</t>
  </si>
  <si>
    <t>Bulk freight /deliveryreserve</t>
  </si>
  <si>
    <t>Materialsrateexcludesdeliveryexceptsupplierstatedincluded</t>
  </si>
  <si>
    <t>B0904</t>
  </si>
  <si>
    <t>CLEAN</t>
  </si>
  <si>
    <t>Final construction clean</t>
  </si>
  <si>
    <t>3797 SF</t>
  </si>
  <si>
    <t>B0905</t>
  </si>
  <si>
    <t>PROTECT</t>
  </si>
  <si>
    <t>Floor surface protection</t>
  </si>
  <si>
    <t>Finisharea</t>
  </si>
  <si>
    <t>B0906</t>
  </si>
  <si>
    <t>SMALLTOOLS</t>
  </si>
  <si>
    <t>Small tool wear /PPE/sawblades</t>
  </si>
  <si>
    <t>Whole job consumablesnotitemizedelsewhere</t>
  </si>
  <si>
    <t>B0907</t>
  </si>
  <si>
    <t>PERMIT</t>
  </si>
  <si>
    <t>Permit / impact / utility fees provisional reserve</t>
  </si>
  <si>
    <t>allowance</t>
  </si>
  <si>
    <t>Allowance ONLY;noapprovedfeeschedule/sitebasis</t>
  </si>
  <si>
    <t>B0908</t>
  </si>
  <si>
    <t>BUILDTEST</t>
  </si>
  <si>
    <t>Blowerdoor/finaltestingservice</t>
  </si>
  <si>
    <t>B0909</t>
  </si>
  <si>
    <t>SHOP</t>
  </si>
  <si>
    <t>Additional MEP / shop engineering reserve</t>
  </si>
  <si>
    <t>Electrical /MEPcoordinationandclarification;originaldesignfeesexcluded</t>
  </si>
  <si>
    <t>B0910</t>
  </si>
  <si>
    <t>CTEE-1.5-0.5</t>
  </si>
  <si>
    <t>CPVC CTS 1.5x1.5x0.5 reducing tee</t>
  </si>
  <si>
    <t>Derived provisionalfittings</t>
  </si>
  <si>
    <t>Fixturefeedroutes</t>
  </si>
  <si>
    <t>31branchfeedstohot/coldheaders;matching CTSfamily</t>
  </si>
  <si>
    <t>B0911</t>
  </si>
  <si>
    <t>CTEE-1-0.5</t>
  </si>
  <si>
    <t>CPVC CTS 1x1x0.5 reducing tee</t>
  </si>
  <si>
    <t>6branchfeedstohot/coldheaders;matching CTSfamily</t>
  </si>
  <si>
    <t>B0912</t>
  </si>
  <si>
    <t>CTEE-0.75-0.5</t>
  </si>
  <si>
    <t>CPVC CTS 0.75x0.75x0.5 reducing tee</t>
  </si>
  <si>
    <t>1branchfeedstohot/coldheaders;matching CTSfamily</t>
  </si>
  <si>
    <t>B0913</t>
  </si>
  <si>
    <t>CTEE-1.5-0.75</t>
  </si>
  <si>
    <t>CPVC CTS 1.5x1.5x0.75 reducing tee</t>
  </si>
  <si>
    <t>5branchfeedstohot/coldheaders;matching CTSfamily</t>
  </si>
  <si>
    <t>B0914</t>
  </si>
  <si>
    <t>Supply terminal tails</t>
  </si>
  <si>
    <t>FLEX6</t>
  </si>
  <si>
    <t>R8 flex duct 6 inch round</t>
  </si>
  <si>
    <t>MH401/MH601</t>
  </si>
  <si>
    <t>7 supplies *4 ft, below6 ftmax;noextra terminal rigid duct</t>
  </si>
  <si>
    <t>B0915</t>
  </si>
  <si>
    <t>COLLAR6</t>
  </si>
  <si>
    <t>Round6 inch-to- rectangular neck adapter</t>
  </si>
  <si>
    <t>Onetofinalboot; terminal damper pricedseparately</t>
  </si>
  <si>
    <t>B0916</t>
  </si>
  <si>
    <t>FLEXCLAMP6</t>
  </si>
  <si>
    <t>Flex duct clamp 6 inch</t>
  </si>
  <si>
    <t>Twoendclampspertail</t>
  </si>
  <si>
    <t>B0917</t>
  </si>
  <si>
    <t>FLEX8</t>
  </si>
  <si>
    <t>R8 flex duct 8 inch round</t>
  </si>
  <si>
    <t>8 supplies *4 ft, below6 ftmax;noextra terminal rigid duct</t>
  </si>
  <si>
    <t>B0918</t>
  </si>
  <si>
    <t>COLLAR8</t>
  </si>
  <si>
    <t>Round8 inch-to- rectangular neck adapter</t>
  </si>
  <si>
    <t>B0919</t>
  </si>
  <si>
    <t>FLEXCLAMP8</t>
  </si>
  <si>
    <t>Flex duct clamp 8 inch</t>
  </si>
  <si>
    <t>B0920</t>
  </si>
  <si>
    <t>D-01 designhold</t>
  </si>
  <si>
    <t>D01EQ</t>
  </si>
  <si>
    <t>D-01 unclassified150 CFMdevice allowance</t>
  </si>
  <si>
    <t>MG101/MH101/MH401</t>
  </si>
  <si>
    <t>Equipmenttype/modelundefined;allowancekeepsscopevisible;confirmwhetherdehumidifier/ventilationdevice</t>
  </si>
  <si>
    <t>B0921</t>
  </si>
  <si>
    <t>D01DUCT</t>
  </si>
  <si>
    <t>D-01 connectionductprovision8 inch</t>
  </si>
  <si>
    <t>B0922</t>
  </si>
  <si>
    <t>D01CTL</t>
  </si>
  <si>
    <t>D-01 control/intake/filter connection provision</t>
  </si>
  <si>
    <t>B0923</t>
  </si>
  <si>
    <t>D01DRAIN</t>
  </si>
  <si>
    <t>D-01 drain connection provision</t>
  </si>
  <si>
    <t>B0924</t>
  </si>
  <si>
    <t>Frontaccentpanels</t>
  </si>
  <si>
    <t>STONE</t>
  </si>
  <si>
    <t>Decorative front-elevation stone veneer</t>
  </si>
  <si>
    <t>A103front elevation</t>
  </si>
  <si>
    <t>250 SFscaledfrontportal/featurebandallowance;subtracts250 SFstuccofinishbelow</t>
  </si>
  <si>
    <t>B0925</t>
  </si>
  <si>
    <t>STONEM</t>
  </si>
  <si>
    <t>Stone veneer setting mortar80lb</t>
  </si>
  <si>
    <t>B0926</t>
  </si>
  <si>
    <t>STONEL</t>
  </si>
  <si>
    <t>Stone veneer lath/anchors</t>
  </si>
  <si>
    <t>B0927</t>
  </si>
  <si>
    <t>Detail completion</t>
  </si>
  <si>
    <t>WHTEE</t>
  </si>
  <si>
    <t>3/4lead-free water heater connection tee</t>
  </si>
  <si>
    <t>PP501/MH501/PG001</t>
  </si>
  <si>
    <t>Explicitdetailaccessoryprovision;finalhardware/submittalcoordination</t>
  </si>
  <si>
    <t>B0928</t>
  </si>
  <si>
    <t>WHUNION</t>
  </si>
  <si>
    <t>3/4 water heater union /adapter</t>
  </si>
  <si>
    <t>B0929</t>
  </si>
  <si>
    <t>WHTEMP</t>
  </si>
  <si>
    <t>Water heater temperature gauge / well</t>
  </si>
  <si>
    <t>B0930</t>
  </si>
  <si>
    <t>WHCHECK</t>
  </si>
  <si>
    <t>3/4checkvalve water heater provision</t>
  </si>
  <si>
    <t>B0931</t>
  </si>
  <si>
    <t>WHBYP</t>
  </si>
  <si>
    <t>Water shutoff sensor bypass / adapter provision</t>
  </si>
  <si>
    <t>B0932</t>
  </si>
  <si>
    <t>HBBOX</t>
  </si>
  <si>
    <t>Hose bibb stainless recessedbox upgrade</t>
  </si>
  <si>
    <t>B0933</t>
  </si>
  <si>
    <t>PIPESHIELD</t>
  </si>
  <si>
    <t>Pipe insulation support shield</t>
  </si>
  <si>
    <t>B0934</t>
  </si>
  <si>
    <t>DCACCESS</t>
  </si>
  <si>
    <t>Duct accessdoor</t>
  </si>
  <si>
    <t>B0935</t>
  </si>
  <si>
    <t>RABDAMP</t>
  </si>
  <si>
    <t>Returnbranch balancingdamper</t>
  </si>
  <si>
    <t>B0936</t>
  </si>
  <si>
    <t>CSADDLE</t>
  </si>
  <si>
    <t>Pipehanger threaded rod /channel allowance</t>
  </si>
  <si>
    <t>B0937</t>
  </si>
  <si>
    <t>WATERBR</t>
  </si>
  <si>
    <t>Water pipe expansionoffset/guide provision</t>
  </si>
  <si>
    <t>Item Code</t>
  </si>
  <si>
    <t>Description</t>
  </si>
  <si>
    <t>Net Qty</t>
  </si>
  <si>
    <t>Order Qty</t>
  </si>
  <si>
    <t>Rate</t>
  </si>
  <si>
    <t>Material Cost</t>
  </si>
  <si>
    <t>Locations</t>
  </si>
  <si>
    <t>Bom Ids</t>
  </si>
  <si>
    <t>Release</t>
  </si>
  <si>
    <t>K1 Kitchen island; K2 Porch kitchen</t>
  </si>
  <si>
    <t>B0263, B0273</t>
  </si>
  <si>
    <t>L1 Suite2 bath; L2 Suite3 bath; L3 Suite4 bath; L4 Master bath north; L5 Master bath south</t>
  </si>
  <si>
    <t>B0223, B0231, B0239, B0247, B0255</t>
  </si>
  <si>
    <t>RA04 Great room north; RA05 Great room south</t>
  </si>
  <si>
    <t>B0564, B0566</t>
  </si>
  <si>
    <t>SA03 Suite2 bath; SA05 Suite3 bath; SA14 Mastercloset</t>
  </si>
  <si>
    <t>B0519, B0525, B0552</t>
  </si>
  <si>
    <t>RA02 Study; RA09 Laundry; SA01 Suite2; SA02 Study; SA04 Suite3; SA08 Great room north; SA09 Great room middle; SA10 Great room south; SA11 Enclosed porch; SA13 Master bath; SA15 Laundry</t>
  </si>
  <si>
    <t>B0513, B0516, B0522, B0534, B0537, B0540, B0543, B0549, B0555, B0560, B0574</t>
  </si>
  <si>
    <t>RA01 Suite2; RA03 Westcloset/suite3; RA06 Suite4; RA07 Porch; RA08 Master; SA06 Suite4; SA12 Master</t>
  </si>
  <si>
    <t>B0528, B0546, B0558, B0562, B0568, B0570, B0572</t>
  </si>
  <si>
    <t>Enclosed porch kitchen; Guest baths; Kitchen; Laundry; Master bath; Pantry</t>
  </si>
  <si>
    <t>B0200, B0204, B0208, B0210, B0213, B0215</t>
  </si>
  <si>
    <t>Kitchen; Pantry</t>
  </si>
  <si>
    <t>B0202, B0206</t>
  </si>
  <si>
    <t>Kitchen; Laundry; Pantry</t>
  </si>
  <si>
    <t>B0201, B0205, B0211</t>
  </si>
  <si>
    <t>B0041, B0042</t>
  </si>
  <si>
    <t>B0520, B0526, B0553</t>
  </si>
  <si>
    <t>SA01 Suite2; SA02 Study; SA04 Suite3; SA08 Great room north; SA09 Great room middle; SA10 Great room south; SA11 Enclosed porch; SA13 Master bath; SA15 Laundry</t>
  </si>
  <si>
    <t>B0514, B0517, B0523, B0535, B0538, B0541, B0544, B0550, B0556</t>
  </si>
  <si>
    <t>SA06 Suite4; SA12 Master</t>
  </si>
  <si>
    <t>B0529, B0547</t>
  </si>
  <si>
    <t>B0271, B0281</t>
  </si>
  <si>
    <t>K1 Kitchen island; K2 Porch kitchen; L1 Suite2 bath; L2 Suite3 bath; L3 Suite4 bath; L4 Master bath north; L5 Master bath south; U1 Laundry</t>
  </si>
  <si>
    <t>B0229, B0237, B0245, B0253, B0261, B0269, B0279, B0289</t>
  </si>
  <si>
    <t>DW1 Kitchen island; DW2 Pantry</t>
  </si>
  <si>
    <t>B0365, B0369</t>
  </si>
  <si>
    <t>B0363, B0367</t>
  </si>
  <si>
    <t>B0364, B0368</t>
  </si>
  <si>
    <t>B0272, B0282</t>
  </si>
  <si>
    <t>EF-01 Master shower; EF-02 Master bath; EF-03 Suite 2 bath; EF-04 Suite 3 bath; EF-05 Suite 4 bath</t>
  </si>
  <si>
    <t>B0635, B0641, B0647, B0653, B0659</t>
  </si>
  <si>
    <t>B0639, B0645, B0651, B0657, B0663</t>
  </si>
  <si>
    <t>B0636, B0642, B0648, B0654, B0660</t>
  </si>
  <si>
    <t>B0637, B0643, B0649, B0655, B0661</t>
  </si>
  <si>
    <t>B0638, B0644, B0650, B0656, B0662</t>
  </si>
  <si>
    <t>B0640, B0646, B0652, B0658, B0664</t>
  </si>
  <si>
    <t>K1 Kitchen island; K2 Porch kitchen; L1 Suite2 bath; L2 Suite3 bath; L3 Suite4 bath; L4 Master bath north; L5 Master bath south; U1 Laundry; W1 Suite2 bath; W2 Suite3 bath; W3 Suite4 bath; W4 Master bath</t>
  </si>
  <si>
    <t>B0226, B0234, B0242, B0250, B0258, B0266, B0276, B0286, B0297, B0305, B0313, B0321</t>
  </si>
  <si>
    <t>Enclosed porch; Great room; Master; Study; Suite2; Suite3; Suite4</t>
  </si>
  <si>
    <t>B0689, B0695, B0701, B0707, B0713, B0719, B0727</t>
  </si>
  <si>
    <t>B0264, B0274</t>
  </si>
  <si>
    <t>B0224, B0232, B0240, B0248, B0256</t>
  </si>
  <si>
    <t>W1 Suite2 bath; W2 Suite3 bath; W3 Suite4 bath; W4 Master bath</t>
  </si>
  <si>
    <t>B0292, B0300, B0308, B0316</t>
  </si>
  <si>
    <t>B0563, B0565</t>
  </si>
  <si>
    <t>RA02 Study; RA09 Laundry</t>
  </si>
  <si>
    <t>B0559, B0573</t>
  </si>
  <si>
    <t>RA01 Suite2; RA03 Westcloset/suite3; RA06 Suite4; RA07 Porch; RA08 Master</t>
  </si>
  <si>
    <t>B0557, B0561, B0567, B0569, B0571</t>
  </si>
  <si>
    <t>SA01 Suite2; SA02 Study; SA08 Great room north; SA09 Great room middle; SA10 Great room south; SA11 Enclosed porch</t>
  </si>
  <si>
    <t>B0512, B0515, B0533, B0536, B0539, B0542</t>
  </si>
  <si>
    <t>B0527, B0545</t>
  </si>
  <si>
    <t>B0518, B0524, B0551</t>
  </si>
  <si>
    <t>SA04 Suite3; SA13 Master bath; SA15 Laundry</t>
  </si>
  <si>
    <t>B0521, B0548, B0554</t>
  </si>
  <si>
    <t>B0366, B0370</t>
  </si>
  <si>
    <t>H1 Northwest exterior; H2 Southwest exterior; H3 Garage east; H4 Master east; H5 Porch south</t>
  </si>
  <si>
    <t>B0380, B0383, B0386, B0389, B0392</t>
  </si>
  <si>
    <t>B0381, B0384, B0387, B0390, B0393</t>
  </si>
  <si>
    <t>B0382, B0385, B0388, B0391, B0394</t>
  </si>
  <si>
    <t>IM1 Kitchen refrigerator; IM2 Pantry refrigerator</t>
  </si>
  <si>
    <t>B0372, B0374</t>
  </si>
  <si>
    <t>B0373, B0375</t>
  </si>
  <si>
    <t>Enclosed porch; Entry/halls/dropoff; Great room; Kitchen; Laundry; Master; Master closets; Pantry; Study; Suite2; Suite3; Suite4; West closets /linen</t>
  </si>
  <si>
    <t>B0688, B0694, B0700, B0706, B0712, B0718, B0726, B0733, B0740, B0745, B0775, B0779, B0782</t>
  </si>
  <si>
    <t>Entry/halls/dropoff; Master bath; Suite 2 bath; Suite 3 bath; Suite 4 bath</t>
  </si>
  <si>
    <t>B0750, B0757, B0763, B0769, B0783</t>
  </si>
  <si>
    <t>D1; D11; D22; D24</t>
  </si>
  <si>
    <t>B0109, B0126, B0142, B0146</t>
  </si>
  <si>
    <t>D10; D12; D17; D2; D20; D23; D29; D3; D31; D32; D34; D4; D5; D7</t>
  </si>
  <si>
    <t>B0111, B0113, B0115, B0117, B0120, B0124, B0128, B0134, B0140, B0144, B0153, B0156, B0158, B0162</t>
  </si>
  <si>
    <t>D26; D27</t>
  </si>
  <si>
    <t>B0149, B0151</t>
  </si>
  <si>
    <t>Kitchen; Master bath</t>
  </si>
  <si>
    <t>B0734, B0751</t>
  </si>
  <si>
    <t>D18; D19; D33</t>
  </si>
  <si>
    <t>B0136, B0138, B0160</t>
  </si>
  <si>
    <t>Enclosed porch kitchen; Guest baths; Kitchen; Kitchen island; Laundry; Master bath; Pantry</t>
  </si>
  <si>
    <t>B0203, B0207, B0209, B0212, B0214, B0216, B0217</t>
  </si>
  <si>
    <t>Enclosed porch; Entry/halls/dropoff; Great room; Master; Master closets; Study; Suite2; Suite3; Suite4</t>
  </si>
  <si>
    <t>B0687, B0693, B0699, B0705, B0711, B0717, B0724, B0774, B0781</t>
  </si>
  <si>
    <t>Enclosed porch; Entry/halls/dropoff; Exterior; Garage; Great room; Kitchen; Laundry; Master; Master bath; Master closets; Pantry; Study; Suite 2 bath; Suite 3 bath; Suite 4 bath; Suite2; Suite3; Suite4</t>
  </si>
  <si>
    <t>B0691, B0697, B0703, B0709, B0715, B0722, B0730, B0737, B0742, B0747, B0754, B0760, B0766, B0772, B0777, B0786, B0791, B0795</t>
  </si>
  <si>
    <t>Enclosed porch; Exterior; Garage; Kitchen; Laundry; Master bath; Pantry; Suite 2 bath; Suite 3 bath; Suite 4 bath</t>
  </si>
  <si>
    <t>B0725, B0732, B0739, B0744, B0749, B0756, B0762, B0768, B0788, B0793</t>
  </si>
  <si>
    <t>B0692, B0698, B0704, B0710, B0716, B0723, B0731, B0738, B0743, B0748, B0755, B0761, B0767, B0773, B0778, B0787, B0792, B0796</t>
  </si>
  <si>
    <t>S1 Suite2 bath; S2 Suite3 bath; S3 Master shower primary; S4 Master shower secondary head; T1 Master bath; T2 Suite4 bath</t>
  </si>
  <si>
    <t>B0326, B0333, B0340, B0347, B0353, B0357</t>
  </si>
  <si>
    <t>S1 Suite2 bath; S2 Suite3 bath; S3 Master shower primary; S4 Master shower secondary head; T2 Suite4 bath</t>
  </si>
  <si>
    <t>B0327, B0334, B0341, B0348, B0358</t>
  </si>
  <si>
    <t>S1 Suite2 bath; S2 Suite3 bath; S3 Master shower primary</t>
  </si>
  <si>
    <t>B0328, B0335, B0342</t>
  </si>
  <si>
    <t>B0325, B0332, B0339, B0346, B0356</t>
  </si>
  <si>
    <t>B0329, B0336, B0343</t>
  </si>
  <si>
    <t>B0324, B0331, B0338, B0345, B0355</t>
  </si>
  <si>
    <t>B0323, B0330, B0337, B0344, B0354</t>
  </si>
  <si>
    <t>B0225, B0233, B0241, B0249, B0257, B0265, B0275, B0285, B0295, B0303, B0311, B0319</t>
  </si>
  <si>
    <t>B0230, B0238, B0246, B0254, B0262, B0270, B0280, B0290, B0298, B0306, B0314, B0322</t>
  </si>
  <si>
    <t>Enclosed porch; Entry/halls/dropoff; Exterior; Garage; Great room; Kitchen; Laundry; Master; Master bath; Master closets; Pantry; Study; Suite 2 bath; Suite 3 bath; Suite 4 bath; Suite2; Suite3; Suite4; West closets /linen</t>
  </si>
  <si>
    <t>B0690, B0696, B0702, B0708, B0714, B0720, B0728, B0735, B0741, B0746, B0753, B0759, B0765, B0771, B0776, B0780, B0784, B0789, B0794</t>
  </si>
  <si>
    <t>Enclosed porch; Entry/halls/dropoff; Garage; Great room; Kitchen</t>
  </si>
  <si>
    <t>B0721, B0729, B0736, B0785, B0790</t>
  </si>
  <si>
    <t>B0227, B0235, B0243, B0251, B0259, B0267, B0277, B0287</t>
  </si>
  <si>
    <t>B0228, B0236, B0244, B0252, B0260, B0268, B0278, B0288</t>
  </si>
  <si>
    <t>T1 Master bath; T2 Suite4 bath</t>
  </si>
  <si>
    <t>B0352, B0361</t>
  </si>
  <si>
    <t>B0351, B0360</t>
  </si>
  <si>
    <t>Master bath; Suite 2 bath; Suite 3 bath; Suite 4 bath</t>
  </si>
  <si>
    <t>B0752, B0758, B0764, B0770</t>
  </si>
  <si>
    <t>B0291, B0299, B0307, B0315</t>
  </si>
  <si>
    <t>B0294, B0302, B0310, B0318</t>
  </si>
  <si>
    <t>B0293, B0301, B0309, B0317</t>
  </si>
  <si>
    <t>B0296, B0304, B0312, B0320</t>
  </si>
  <si>
    <t>Id</t>
  </si>
  <si>
    <t>Location</t>
  </si>
  <si>
    <t>Type</t>
  </si>
  <si>
    <t>X</t>
  </si>
  <si>
    <t>Y</t>
  </si>
  <si>
    <t>Cold</t>
  </si>
  <si>
    <t>Hot</t>
  </si>
  <si>
    <t>Waste Size</t>
  </si>
  <si>
    <t>Source</t>
  </si>
  <si>
    <t>Rfi</t>
  </si>
  <si>
    <t>L1</t>
  </si>
  <si>
    <t>Suite2 bath</t>
  </si>
  <si>
    <t>Lavatory</t>
  </si>
  <si>
    <t>1.5</t>
  </si>
  <si>
    <t>A102; PP101/PP401/PP601 reconciliation</t>
  </si>
  <si>
    <t>Counted architecture; estimating connections</t>
  </si>
  <si>
    <t>RFI-01 / RFI-02</t>
  </si>
  <si>
    <t>L2</t>
  </si>
  <si>
    <t>Suite3 bath</t>
  </si>
  <si>
    <t>L3</t>
  </si>
  <si>
    <t>Suite4 bath</t>
  </si>
  <si>
    <t>L4</t>
  </si>
  <si>
    <t>Master bath north</t>
  </si>
  <si>
    <t>L5</t>
  </si>
  <si>
    <t>Master bath south</t>
  </si>
  <si>
    <t>K1</t>
  </si>
  <si>
    <t>Kitchen sink</t>
  </si>
  <si>
    <t>K2</t>
  </si>
  <si>
    <t>Porch kitchen</t>
  </si>
  <si>
    <t>U1</t>
  </si>
  <si>
    <t>Laundry sink</t>
  </si>
  <si>
    <t>2</t>
  </si>
  <si>
    <t>Toilet</t>
  </si>
  <si>
    <t>3</t>
  </si>
  <si>
    <t>S1</t>
  </si>
  <si>
    <t>Shower</t>
  </si>
  <si>
    <t>S2</t>
  </si>
  <si>
    <t>S3</t>
  </si>
  <si>
    <t>Master shower primary</t>
  </si>
  <si>
    <t>S4</t>
  </si>
  <si>
    <t>Master shower secondary head</t>
  </si>
  <si>
    <t>Shower second head</t>
  </si>
  <si>
    <t>T1</t>
  </si>
  <si>
    <t>Freestanding tub</t>
  </si>
  <si>
    <t>T2</t>
  </si>
  <si>
    <t>Tub shower</t>
  </si>
  <si>
    <t>DW1</t>
  </si>
  <si>
    <t>DW2</t>
  </si>
  <si>
    <t>IM1</t>
  </si>
  <si>
    <t>Kitchen refrigerator</t>
  </si>
  <si>
    <t>Ice maker</t>
  </si>
  <si>
    <t>IM2</t>
  </si>
  <si>
    <t>Pantry refrigerator</t>
  </si>
  <si>
    <t>WM1</t>
  </si>
  <si>
    <t>Washer box</t>
  </si>
  <si>
    <t>H1</t>
  </si>
  <si>
    <t>Northwest exterior</t>
  </si>
  <si>
    <t>Hose bibb</t>
  </si>
  <si>
    <t>H2</t>
  </si>
  <si>
    <t>Southwest exterior</t>
  </si>
  <si>
    <t>H3</t>
  </si>
  <si>
    <t>Garage east</t>
  </si>
  <si>
    <t>H4</t>
  </si>
  <si>
    <t>Master east</t>
  </si>
  <si>
    <t>H5</t>
  </si>
  <si>
    <t>Porch south</t>
  </si>
  <si>
    <t>System</t>
  </si>
  <si>
    <t>Size</t>
  </si>
  <si>
    <t>From Node</t>
  </si>
  <si>
    <t>To Node</t>
  </si>
  <si>
    <t>Points</t>
  </si>
  <si>
    <t>Horizontal Ft</t>
  </si>
  <si>
    <t>Vertical Ft</t>
  </si>
  <si>
    <t>Connection Ft</t>
  </si>
  <si>
    <t>Net Ft</t>
  </si>
  <si>
    <t>CW00</t>
  </si>
  <si>
    <t>TypeK water</t>
  </si>
  <si>
    <t>Meter allowance</t>
  </si>
  <si>
    <t>Building entry</t>
  </si>
  <si>
    <t>[[63, -47], [63, 23]]</t>
  </si>
  <si>
    <t>Utility length allowance</t>
  </si>
  <si>
    <t>PP101/PP401</t>
  </si>
  <si>
    <t>CW01</t>
  </si>
  <si>
    <t>CPVC cold</t>
  </si>
  <si>
    <t>Entry</t>
  </si>
  <si>
    <t>WH tee</t>
  </si>
  <si>
    <t>[[63, 23], [38, 23]]</t>
  </si>
  <si>
    <t>Estimating route</t>
  </si>
  <si>
    <t>CW02</t>
  </si>
  <si>
    <t>West header</t>
  </si>
  <si>
    <t>[[38, 23], [10, 23], [10, 58]]</t>
  </si>
  <si>
    <t>CW03</t>
  </si>
  <si>
    <t>East header</t>
  </si>
  <si>
    <t>[[58, 23], [51, 23], [51, 64]]</t>
  </si>
  <si>
    <t>HW01</t>
  </si>
  <si>
    <t>CPVC hot</t>
  </si>
  <si>
    <t>WH</t>
  </si>
  <si>
    <t>Hot header</t>
  </si>
  <si>
    <t>[[38, 23], [48, 23]]</t>
  </si>
  <si>
    <t>HW02</t>
  </si>
  <si>
    <t>1</t>
  </si>
  <si>
    <t>West hot header</t>
  </si>
  <si>
    <t>[[38, 23], [11, 23], [11, 58]]</t>
  </si>
  <si>
    <t>HW03</t>
  </si>
  <si>
    <t>East hot header</t>
  </si>
  <si>
    <t>[[48, 23], [50, 23], [50, 45]]</t>
  </si>
  <si>
    <t>HW04</t>
  </si>
  <si>
    <t>0.75</t>
  </si>
  <si>
    <t>Porch/tub header</t>
  </si>
  <si>
    <t>[[50, 45], [50, 65]]</t>
  </si>
  <si>
    <t>C-L1</t>
  </si>
  <si>
    <t>0.5</t>
  </si>
  <si>
    <t>[[10, 34], [8, 34], [8, 34]]</t>
  </si>
  <si>
    <t>Provisional fixture branch; high distribution/drop</t>
  </si>
  <si>
    <t>H-L1</t>
  </si>
  <si>
    <t>[[11, 34], [8, 34], [8, 34]]</t>
  </si>
  <si>
    <t>C-L2</t>
  </si>
  <si>
    <t>[[10, 53], [8, 53], [8, 53]]</t>
  </si>
  <si>
    <t>H-L2</t>
  </si>
  <si>
    <t>[[11, 53], [8, 53], [8, 53]]</t>
  </si>
  <si>
    <t>C-L3</t>
  </si>
  <si>
    <t>[[10, 58], [20, 58], [20, 65]]</t>
  </si>
  <si>
    <t>H-L3</t>
  </si>
  <si>
    <t>[[11, 58], [20, 58], [20, 65]]</t>
  </si>
  <si>
    <t>C-L4</t>
  </si>
  <si>
    <t>[[51, 35], [52, 35], [52, 35]]</t>
  </si>
  <si>
    <t>H-L4</t>
  </si>
  <si>
    <t>[[50, 35], [52, 35], [52, 35]]</t>
  </si>
  <si>
    <t>C-L5</t>
  </si>
  <si>
    <t>[[51, 42], [52, 42], [52, 42]]</t>
  </si>
  <si>
    <t>H-L5</t>
  </si>
  <si>
    <t>[[50, 42], [52, 42], [52, 42]]</t>
  </si>
  <si>
    <t>C-K1</t>
  </si>
  <si>
    <t>[[51, 41], [40, 41], [40, 41]]</t>
  </si>
  <si>
    <t>H-K1</t>
  </si>
  <si>
    <t>[[50, 41], [40, 41], [40, 41]]</t>
  </si>
  <si>
    <t>C-K2</t>
  </si>
  <si>
    <t>[[51, 63], [47, 63], [47, 63]]</t>
  </si>
  <si>
    <t>H-K2</t>
  </si>
  <si>
    <t>[[50, 63], [47, 63], [47, 63]]</t>
  </si>
  <si>
    <t>C-U1</t>
  </si>
  <si>
    <t>[[51, 29], [54, 29], [54, 29]]</t>
  </si>
  <si>
    <t>H-U1</t>
  </si>
  <si>
    <t>[[50, 29], [54, 29], [54, 29]]</t>
  </si>
  <si>
    <t>C-W1</t>
  </si>
  <si>
    <t>[[10, 34], [5, 34], [5, 34]]</t>
  </si>
  <si>
    <t>C-W2</t>
  </si>
  <si>
    <t>[[10, 53], [5, 53], [5, 53]]</t>
  </si>
  <si>
    <t>C-W3</t>
  </si>
  <si>
    <t>[[10, 58], [20, 58], [20, 68]]</t>
  </si>
  <si>
    <t>C-W4</t>
  </si>
  <si>
    <t>[[51, 46], [54, 46], [54, 46]]</t>
  </si>
  <si>
    <t>C-S1</t>
  </si>
  <si>
    <t>[[10, 32], [3, 32], [3, 32]]</t>
  </si>
  <si>
    <t>H-S1</t>
  </si>
  <si>
    <t>[[11, 32], [3, 32], [3, 32]]</t>
  </si>
  <si>
    <t>C-S2</t>
  </si>
  <si>
    <t>[[10, 51], [3, 51], [3, 51]]</t>
  </si>
  <si>
    <t>H-S2</t>
  </si>
  <si>
    <t>[[11, 51], [3, 51], [3, 51]]</t>
  </si>
  <si>
    <t>C-S3</t>
  </si>
  <si>
    <t>[[51, 33], [59, 33], [59, 33]]</t>
  </si>
  <si>
    <t>H-S3</t>
  </si>
  <si>
    <t>[[50, 33], [59, 33], [59, 33]]</t>
  </si>
  <si>
    <t>C-S4</t>
  </si>
  <si>
    <t>[[51, 33], [61, 33], [61, 33]]</t>
  </si>
  <si>
    <t>H-S4</t>
  </si>
  <si>
    <t>[[50, 33], [61, 33], [61, 33]]</t>
  </si>
  <si>
    <t>C-T1</t>
  </si>
  <si>
    <t>[[51, 42], [59, 42], [59, 42]]</t>
  </si>
  <si>
    <t>H-T1</t>
  </si>
  <si>
    <t>[[50, 42], [59, 42], [59, 42]]</t>
  </si>
  <si>
    <t>C-T2</t>
  </si>
  <si>
    <t>[[10, 58], [16, 58], [16, 67]]</t>
  </si>
  <si>
    <t>H-T2</t>
  </si>
  <si>
    <t>[[11, 58], [16, 58], [16, 67]]</t>
  </si>
  <si>
    <t>H-DW1</t>
  </si>
  <si>
    <t>[[50, 41], [37, 41], [37, 41]]</t>
  </si>
  <si>
    <t>H-DW2</t>
  </si>
  <si>
    <t>[[50, 27], [49, 27], [49, 27]]</t>
  </si>
  <si>
    <t>C-IM1</t>
  </si>
  <si>
    <t>[[51, 35], [34, 35], [34, 35]]</t>
  </si>
  <si>
    <t>C-IM2</t>
  </si>
  <si>
    <t>[[51, 27], [48, 27], [48, 27]]</t>
  </si>
  <si>
    <t>C-WM1</t>
  </si>
  <si>
    <t>[[51, 29], [61, 29], [61, 29]]</t>
  </si>
  <si>
    <t>H-WM1</t>
  </si>
  <si>
    <t>[[50, 29], [61, 29], [61, 29]]</t>
  </si>
  <si>
    <t>C-H1</t>
  </si>
  <si>
    <t>[[10, 23], [0, 23], [0, 20]]</t>
  </si>
  <si>
    <t>C-H2</t>
  </si>
  <si>
    <t>[[10, 58], [0, 58], [0, 68]]</t>
  </si>
  <si>
    <t>C-H3</t>
  </si>
  <si>
    <t>[[51, 23], [63, 23], [63, 17]]</t>
  </si>
  <si>
    <t>C-H4</t>
  </si>
  <si>
    <t>[[51, 64], [63, 64], [63, 68]]</t>
  </si>
  <si>
    <t>C-H5</t>
  </si>
  <si>
    <t>[[51, 64], [49, 64], [49, 70]]</t>
  </si>
  <si>
    <t>D00</t>
  </si>
  <si>
    <t>PVC sanitary</t>
  </si>
  <si>
    <t>4</t>
  </si>
  <si>
    <t>Street sewer allowance</t>
  </si>
  <si>
    <t>Building exit</t>
  </si>
  <si>
    <t>[[31, -70], [31, 0]]</t>
  </si>
  <si>
    <t>D01</t>
  </si>
  <si>
    <t>Exit</t>
  </si>
  <si>
    <t>Main south</t>
  </si>
  <si>
    <t>[[31, 0], [31, 60]]</t>
  </si>
  <si>
    <t>D02</t>
  </si>
  <si>
    <t>Main north</t>
  </si>
  <si>
    <t>Suite2 group</t>
  </si>
  <si>
    <t>[[31, 25], [7, 25], [7, 34]]</t>
  </si>
  <si>
    <t>D03</t>
  </si>
  <si>
    <t>Suite3 group</t>
  </si>
  <si>
    <t>[[31, 51], [7, 51]]</t>
  </si>
  <si>
    <t>D04</t>
  </si>
  <si>
    <t>Suite4 group</t>
  </si>
  <si>
    <t>[[31, 60], [21, 67]]</t>
  </si>
  <si>
    <t>D05</t>
  </si>
  <si>
    <t>Main middle</t>
  </si>
  <si>
    <t>Master group</t>
  </si>
  <si>
    <t>[[31, 32], [45, 32], [54, 45]]</t>
  </si>
  <si>
    <t>D-L1</t>
  </si>
  <si>
    <t>Group branch</t>
  </si>
  <si>
    <t>[[7, 34], [8, 34], [8, 34]]</t>
  </si>
  <si>
    <t>Provisional fixture waste branch; connect tocoordinatedgroup</t>
  </si>
  <si>
    <t>D-L2</t>
  </si>
  <si>
    <t>[[7, 51], [8, 51], [8, 53]]</t>
  </si>
  <si>
    <t>D-L3</t>
  </si>
  <si>
    <t>[[21, 67], [20, 67], [20, 65]]</t>
  </si>
  <si>
    <t>D-L4</t>
  </si>
  <si>
    <t>[[54, 32], [52, 32], [52, 35]]</t>
  </si>
  <si>
    <t>D-L5</t>
  </si>
  <si>
    <t>[[54, 32], [52, 32], [52, 42]]</t>
  </si>
  <si>
    <t>D-K1</t>
  </si>
  <si>
    <t>[[31, 41], [40, 41], [40, 41]]</t>
  </si>
  <si>
    <t>D-K2</t>
  </si>
  <si>
    <t>[[31, 63], [47, 63], [47, 63]]</t>
  </si>
  <si>
    <t>D-U1</t>
  </si>
  <si>
    <t>[[54, 32], [54, 32], [54, 29]]</t>
  </si>
  <si>
    <t>D-W1</t>
  </si>
  <si>
    <t>[[7, 34], [5, 34], [5, 34]]</t>
  </si>
  <si>
    <t>D-W2</t>
  </si>
  <si>
    <t>[[7, 51], [5, 51], [5, 53]]</t>
  </si>
  <si>
    <t>D-W3</t>
  </si>
  <si>
    <t>[[21, 67], [20, 67], [20, 68]]</t>
  </si>
  <si>
    <t>D-W4</t>
  </si>
  <si>
    <t>[[54, 32], [54, 32], [54, 46]]</t>
  </si>
  <si>
    <t>D-S1</t>
  </si>
  <si>
    <t>[[7, 34], [3, 34], [3, 32]]</t>
  </si>
  <si>
    <t>D-S2</t>
  </si>
  <si>
    <t>[[7, 51], [3, 51], [3, 51]]</t>
  </si>
  <si>
    <t>D-S3</t>
  </si>
  <si>
    <t>[[54, 32], [59, 32], [59, 33]]</t>
  </si>
  <si>
    <t>D-T1</t>
  </si>
  <si>
    <t>[[54, 32], [59, 32], [59, 42]]</t>
  </si>
  <si>
    <t>D-T2</t>
  </si>
  <si>
    <t>[[21, 67], [16, 67], [16, 67]]</t>
  </si>
  <si>
    <t>D-DW2</t>
  </si>
  <si>
    <t>[[54, 32], [49, 32], [49, 27]]</t>
  </si>
  <si>
    <t>D-WM1</t>
  </si>
  <si>
    <t>[[54, 32], [61, 32], [61, 29]]</t>
  </si>
  <si>
    <t>V1</t>
  </si>
  <si>
    <t>PVC vent</t>
  </si>
  <si>
    <t>2.5</t>
  </si>
  <si>
    <t>Fixture group</t>
  </si>
  <si>
    <t>VTR-1</t>
  </si>
  <si>
    <t>[[8, 34], [10, 34]]</t>
  </si>
  <si>
    <t>Drawn2-1/2vent size retained; termination count provisional</t>
  </si>
  <si>
    <t>V2</t>
  </si>
  <si>
    <t>VTR-2</t>
  </si>
  <si>
    <t>[[8, 53], [10, 53]]</t>
  </si>
  <si>
    <t>V3</t>
  </si>
  <si>
    <t>VTR-3</t>
  </si>
  <si>
    <t>[[20, 65], [22, 65]]</t>
  </si>
  <si>
    <t>V4</t>
  </si>
  <si>
    <t>VTR-4</t>
  </si>
  <si>
    <t>[[54, 32], [56, 32]]</t>
  </si>
  <si>
    <t>V-Guest shower tie-ins</t>
  </si>
  <si>
    <t>Guest shower tie-ins</t>
  </si>
  <si>
    <t>Vent header</t>
  </si>
  <si>
    <t>[[0, 0], [18, 0]]</t>
  </si>
  <si>
    <t>Diagrammatic branch-length allowance; not mapcoordinates</t>
  </si>
  <si>
    <t>V-Master doublelav added vent</t>
  </si>
  <si>
    <t>Master doublelav added vent</t>
  </si>
  <si>
    <t>[[0, 0], [24, 0]]</t>
  </si>
  <si>
    <t>V-Island sink ventloop</t>
  </si>
  <si>
    <t>Island sink ventloop</t>
  </si>
  <si>
    <t>[[0, 0], [20, 0]]</t>
  </si>
  <si>
    <t>V-Porch sink vent branch</t>
  </si>
  <si>
    <t>Porch sink vent branch</t>
  </si>
  <si>
    <t>V-Laundry/washer vent</t>
  </si>
  <si>
    <t>Laundry/washer vent</t>
  </si>
  <si>
    <t>Length Ft</t>
  </si>
  <si>
    <t>Surface Sf</t>
  </si>
  <si>
    <t>DS01</t>
  </si>
  <si>
    <t>Supply</t>
  </si>
  <si>
    <t>10x16</t>
  </si>
  <si>
    <t>[[39, 32], [30, 32]]</t>
  </si>
  <si>
    <t>Scaled MH101 centerline</t>
  </si>
  <si>
    <t>DS02</t>
  </si>
  <si>
    <t>12x10</t>
  </si>
  <si>
    <t>[[30, 32], [11, 32]]</t>
  </si>
  <si>
    <t>DS03</t>
  </si>
  <si>
    <t>[[11, 32], [11, 44]]</t>
  </si>
  <si>
    <t>DS04</t>
  </si>
  <si>
    <t>10x8</t>
  </si>
  <si>
    <t>[[11, 44], [11, 59]]</t>
  </si>
  <si>
    <t>DS05</t>
  </si>
  <si>
    <t>8x8</t>
  </si>
  <si>
    <t>[[11, 59], [11, 66]]</t>
  </si>
  <si>
    <t>DS06</t>
  </si>
  <si>
    <t>[[30, 32], [30, 43]]</t>
  </si>
  <si>
    <t>DS07</t>
  </si>
  <si>
    <t>10x10</t>
  </si>
  <si>
    <t>[[30, 43], [30, 58]]</t>
  </si>
  <si>
    <t>DS08</t>
  </si>
  <si>
    <t>8x6</t>
  </si>
  <si>
    <t>[[30, 58], [30, 67]]</t>
  </si>
  <si>
    <t>DS09</t>
  </si>
  <si>
    <t>[[39, 32], [51, 32]]</t>
  </si>
  <si>
    <t>DS10</t>
  </si>
  <si>
    <t>[[51, 32], [51, 52]]</t>
  </si>
  <si>
    <t>DS11</t>
  </si>
  <si>
    <t>[[51, 52], [51, 63]]</t>
  </si>
  <si>
    <t>DS12</t>
  </si>
  <si>
    <t>[[51, 32], [51, 29], [49, 29]]</t>
  </si>
  <si>
    <t>DS13</t>
  </si>
  <si>
    <t>[[39, 32], [39, 32]]</t>
  </si>
  <si>
    <t>DR01</t>
  </si>
  <si>
    <t>Return</t>
  </si>
  <si>
    <t>14x10</t>
  </si>
  <si>
    <t>[[39, 34], [23, 34], [23, 20], [18, 20]]</t>
  </si>
  <si>
    <t>DR02</t>
  </si>
  <si>
    <t>[[18, 20], [1, 20]]</t>
  </si>
  <si>
    <t>DR03</t>
  </si>
  <si>
    <t>[[39, 34], [14, 34], [14, 58]]</t>
  </si>
  <si>
    <t>DR04</t>
  </si>
  <si>
    <t>[[14, 58], [12, 58]]</t>
  </si>
  <si>
    <t>DR05</t>
  </si>
  <si>
    <t>[[39, 34], [49, 34], [49, 69], [47, 69]]</t>
  </si>
  <si>
    <t>DR06</t>
  </si>
  <si>
    <t>[[49, 58], [61, 58]]</t>
  </si>
  <si>
    <t>DR07</t>
  </si>
  <si>
    <t>[[49, 34], [49, 30], [62, 30]]</t>
  </si>
  <si>
    <t>DR08</t>
  </si>
  <si>
    <t>16x10</t>
  </si>
  <si>
    <t>[[39, 34], [39, 34]]</t>
  </si>
  <si>
    <t>DT-RA01</t>
  </si>
  <si>
    <t>Terminal</t>
  </si>
  <si>
    <t>[[1, 20], [5, 20]]</t>
  </si>
  <si>
    <t>4 ft rigid terminalconnection allowance; localneck transitionrequired</t>
  </si>
  <si>
    <t>DT-RA02</t>
  </si>
  <si>
    <t>[[18, 20], [22, 20]]</t>
  </si>
  <si>
    <t>DT-RA03</t>
  </si>
  <si>
    <t>[[11, 43], [15, 43]]</t>
  </si>
  <si>
    <t>DT-RA04</t>
  </si>
  <si>
    <t>[[12, 41], [16, 41]]</t>
  </si>
  <si>
    <t>DT-RA05</t>
  </si>
  <si>
    <t>[[12, 58], [16, 58]]</t>
  </si>
  <si>
    <t>DT-RA06</t>
  </si>
  <si>
    <t>[[12, 60], [16, 60]]</t>
  </si>
  <si>
    <t>DT-RA07</t>
  </si>
  <si>
    <t>[[47, 69], [51, 69]]</t>
  </si>
  <si>
    <t>DT-RA08</t>
  </si>
  <si>
    <t>[[61, 58], [65, 58]]</t>
  </si>
  <si>
    <t>DT-RA09</t>
  </si>
  <si>
    <t>6x6</t>
  </si>
  <si>
    <t>[[62, 30], [66, 30]]</t>
  </si>
  <si>
    <t>Room</t>
  </si>
  <si>
    <t>Cfm</t>
  </si>
  <si>
    <t>Neck</t>
  </si>
  <si>
    <t>Note</t>
  </si>
  <si>
    <t>SA01</t>
  </si>
  <si>
    <t>S-1</t>
  </si>
  <si>
    <t>MH101; MH601</t>
  </si>
  <si>
    <t>SA02</t>
  </si>
  <si>
    <t>SA03</t>
  </si>
  <si>
    <t>S-2</t>
  </si>
  <si>
    <t>6round</t>
  </si>
  <si>
    <t>SA04</t>
  </si>
  <si>
    <t>SA05</t>
  </si>
  <si>
    <t>SA06</t>
  </si>
  <si>
    <t>SA07</t>
  </si>
  <si>
    <t>SA08</t>
  </si>
  <si>
    <t>Great room north</t>
  </si>
  <si>
    <t>SA09</t>
  </si>
  <si>
    <t>Great room middle</t>
  </si>
  <si>
    <t>SA10</t>
  </si>
  <si>
    <t>Great room south</t>
  </si>
  <si>
    <t>SA11</t>
  </si>
  <si>
    <t>SA12</t>
  </si>
  <si>
    <t>SA13</t>
  </si>
  <si>
    <t>SA14</t>
  </si>
  <si>
    <t>Mastercloset</t>
  </si>
  <si>
    <t>SA15</t>
  </si>
  <si>
    <t>Unclassified device at eastwall</t>
  </si>
  <si>
    <t>D-01</t>
  </si>
  <si>
    <t>unspecified</t>
  </si>
  <si>
    <t>RA01</t>
  </si>
  <si>
    <t>R-1</t>
  </si>
  <si>
    <t>RA02</t>
  </si>
  <si>
    <t>RA03</t>
  </si>
  <si>
    <t>Westcloset/suite3</t>
  </si>
  <si>
    <t>RA04</t>
  </si>
  <si>
    <t>RA05</t>
  </si>
  <si>
    <t>RA06</t>
  </si>
  <si>
    <t>RA06/RA07 feeds are riser/branchinterpretations; confirm tags</t>
  </si>
  <si>
    <t>RA07</t>
  </si>
  <si>
    <t>Porch</t>
  </si>
  <si>
    <t>RA08</t>
  </si>
  <si>
    <t>RA09</t>
  </si>
  <si>
    <t>Panel</t>
  </si>
  <si>
    <t>Load</t>
  </si>
  <si>
    <t>Amps</t>
  </si>
  <si>
    <t>Poles</t>
  </si>
  <si>
    <t>Protection</t>
  </si>
  <si>
    <t>Cable</t>
  </si>
  <si>
    <t>Branch Ft</t>
  </si>
  <si>
    <t>Termination Ft</t>
  </si>
  <si>
    <t>C01</t>
  </si>
  <si>
    <t>M</t>
  </si>
  <si>
    <t>Suite2 generalreceptacles</t>
  </si>
  <si>
    <t>DF</t>
  </si>
  <si>
    <t>12/2</t>
  </si>
  <si>
    <t>Estimating circuit; no load calculation</t>
  </si>
  <si>
    <t>C02</t>
  </si>
  <si>
    <t>Study generalreceptacles</t>
  </si>
  <si>
    <t>C03</t>
  </si>
  <si>
    <t>Suite3 generalreceptacles</t>
  </si>
  <si>
    <t>C04</t>
  </si>
  <si>
    <t>S</t>
  </si>
  <si>
    <t>Suite4 generalreceptacles</t>
  </si>
  <si>
    <t>C05</t>
  </si>
  <si>
    <t>Master generalreceptacles</t>
  </si>
  <si>
    <t>C06</t>
  </si>
  <si>
    <t>Great room generalreceptacles</t>
  </si>
  <si>
    <t>C07</t>
  </si>
  <si>
    <t>Master closets generalreceptacles</t>
  </si>
  <si>
    <t>C08</t>
  </si>
  <si>
    <t>Entry/halls/dropoff generalreceptacles</t>
  </si>
  <si>
    <t>C09</t>
  </si>
  <si>
    <t>Kitchen small appliance A</t>
  </si>
  <si>
    <t>C10</t>
  </si>
  <si>
    <t>Kitchen small appliance B</t>
  </si>
  <si>
    <t>C11</t>
  </si>
  <si>
    <t>Porch small appliance</t>
  </si>
  <si>
    <t>C12</t>
  </si>
  <si>
    <t>Pantry counter</t>
  </si>
  <si>
    <t>C13</t>
  </si>
  <si>
    <t>Laundry receptacles</t>
  </si>
  <si>
    <t>C14</t>
  </si>
  <si>
    <t>Master bath receptacles</t>
  </si>
  <si>
    <t>C15</t>
  </si>
  <si>
    <t>Guest baths 2+3</t>
  </si>
  <si>
    <t>C16</t>
  </si>
  <si>
    <t>Suite 4 bath receptacles</t>
  </si>
  <si>
    <t>C17</t>
  </si>
  <si>
    <t>Garage receptacles/operators</t>
  </si>
  <si>
    <t>C18</t>
  </si>
  <si>
    <t>Exterior/Christmaslights A</t>
  </si>
  <si>
    <t>C19</t>
  </si>
  <si>
    <t>Exterior/Christmaslights B</t>
  </si>
  <si>
    <t>C20</t>
  </si>
  <si>
    <t>Kitchen/porchlights</t>
  </si>
  <si>
    <t>14/2</t>
  </si>
  <si>
    <t>C21</t>
  </si>
  <si>
    <t>West bedroom lights</t>
  </si>
  <si>
    <t>C22</t>
  </si>
  <si>
    <t>Master/closetslights</t>
  </si>
  <si>
    <t>C23</t>
  </si>
  <si>
    <t>Great room /entrylights</t>
  </si>
  <si>
    <t>C24</t>
  </si>
  <si>
    <t>Bathlights/fans</t>
  </si>
  <si>
    <t>C25</t>
  </si>
  <si>
    <t>Garage/exteriorlights</t>
  </si>
  <si>
    <t>C26</t>
  </si>
  <si>
    <t>Interconnected smoke alarm s</t>
  </si>
  <si>
    <t>14/3</t>
  </si>
  <si>
    <t>C27</t>
  </si>
  <si>
    <t>Kitchen REF</t>
  </si>
  <si>
    <t>C28</t>
  </si>
  <si>
    <t>Pantry REF</t>
  </si>
  <si>
    <t>C29</t>
  </si>
  <si>
    <t>Dishwasher1</t>
  </si>
  <si>
    <t>C30</t>
  </si>
  <si>
    <t>Dishwasher2</t>
  </si>
  <si>
    <t>C31</t>
  </si>
  <si>
    <t>Disposal1</t>
  </si>
  <si>
    <t>C32</t>
  </si>
  <si>
    <t>Disposal2</t>
  </si>
  <si>
    <t>C33</t>
  </si>
  <si>
    <t>C34</t>
  </si>
  <si>
    <t>Porchmicrowave</t>
  </si>
  <si>
    <t>C35</t>
  </si>
  <si>
    <t>C36</t>
  </si>
  <si>
    <t>Mainhood</t>
  </si>
  <si>
    <t>C37</t>
  </si>
  <si>
    <t>Porchhood</t>
  </si>
  <si>
    <t>C38</t>
  </si>
  <si>
    <t>Landscape/irrigation</t>
  </si>
  <si>
    <t>C39</t>
  </si>
  <si>
    <t>GFCI</t>
  </si>
  <si>
    <t>6/3</t>
  </si>
  <si>
    <t>C40</t>
  </si>
  <si>
    <t>Porch electriccooktop</t>
  </si>
  <si>
    <t>8/3</t>
  </si>
  <si>
    <t>C41</t>
  </si>
  <si>
    <t>Dryer</t>
  </si>
  <si>
    <t>10/3</t>
  </si>
  <si>
    <t>C42</t>
  </si>
  <si>
    <t>WH-1 provisional</t>
  </si>
  <si>
    <t>8/2</t>
  </si>
  <si>
    <t>C43</t>
  </si>
  <si>
    <t>HP-1 provisional</t>
  </si>
  <si>
    <t>C44</t>
  </si>
  <si>
    <t>AHU1+5k W provisional</t>
  </si>
  <si>
    <t>C45</t>
  </si>
  <si>
    <t>D-01 unclassified equipment provision</t>
  </si>
  <si>
    <t>Duplex</t>
  </si>
  <si>
    <t>Protected Duplex</t>
  </si>
  <si>
    <t>Downlight</t>
  </si>
  <si>
    <t>Wet Downlight</t>
  </si>
  <si>
    <t>Pendant</t>
  </si>
  <si>
    <t>Vanity</t>
  </si>
  <si>
    <t>Fan Box</t>
  </si>
  <si>
    <t>Single Pole</t>
  </si>
  <si>
    <t>Three Way</t>
  </si>
  <si>
    <t>Manual room symbol interpretation / completion allowance; not verified device schedule</t>
  </si>
  <si>
    <t>Value</t>
  </si>
  <si>
    <t>Formula</t>
  </si>
  <si>
    <t>Q01</t>
  </si>
  <si>
    <t>Conditioned finish area</t>
  </si>
  <si>
    <t>2867 main +255 enclosed porch; cover total3125 differs3 SF</t>
  </si>
  <si>
    <t>Scheduled / conflict</t>
  </si>
  <si>
    <t>Q02</t>
  </si>
  <si>
    <t>Slab footprint</t>
  </si>
  <si>
    <t>Q01+675 garage; covered area not used as slab</t>
  </si>
  <si>
    <t>A101/A104</t>
  </si>
  <si>
    <t>Provisional reconciliation</t>
  </si>
  <si>
    <t>Q03</t>
  </si>
  <si>
    <t>Roof horizontal area</t>
  </si>
  <si>
    <t>A101 total covered area used pending roof polygon/shop schedule</t>
  </si>
  <si>
    <t>A101/A109</t>
  </si>
  <si>
    <t>Q04</t>
  </si>
  <si>
    <t>Exterior wall perimeter</t>
  </si>
  <si>
    <t>2*(62 ft11 in+70 ft)+12.17 entry/garage returns, rounded</t>
  </si>
  <si>
    <t>A102B</t>
  </si>
  <si>
    <t>Measured approximation</t>
  </si>
  <si>
    <t>Q05</t>
  </si>
  <si>
    <t>Interior partitions gross centerline</t>
  </si>
  <si>
    <t>West rooms/closets145 +east bath/closets112 +pantry/laundry65 +garage/entry70; openings not deducted for framing</t>
  </si>
  <si>
    <t>Q06</t>
  </si>
  <si>
    <t>Interior bearing footing length</t>
  </si>
  <si>
    <t>West bearing42 +central42 +east26; review truss bearing</t>
  </si>
  <si>
    <t>A104</t>
  </si>
  <si>
    <t>Q07</t>
  </si>
  <si>
    <t>Window opening area</t>
  </si>
  <si>
    <t>18 scheduled windows; see opening register exact area supersedes this initial crosscheck</t>
  </si>
  <si>
    <t>Counted/derived</t>
  </si>
  <si>
    <t>Q08</t>
  </si>
  <si>
    <t>Net CMU wall area</t>
  </si>
  <si>
    <t>278*8-exterior door area-65% window area;8 ft CMU assumed</t>
  </si>
  <si>
    <t>A106/A107</t>
  </si>
  <si>
    <t>Q09</t>
  </si>
  <si>
    <t>Net upper exterior stud band</t>
  </si>
  <si>
    <t>278*4-35% window area;4 ft band assumed</t>
  </si>
  <si>
    <t>Mark</t>
  </si>
  <si>
    <t>Count</t>
  </si>
  <si>
    <t>Width Ft</t>
  </si>
  <si>
    <t>Height Ft</t>
  </si>
  <si>
    <t>Impact window</t>
  </si>
  <si>
    <t>Counted tags / scheduled type; verify RO</t>
  </si>
  <si>
    <t>Size code interpreted; verify RO</t>
  </si>
  <si>
    <t>Interior double glass</t>
  </si>
  <si>
    <t>Interior swing</t>
  </si>
  <si>
    <t>Closet</t>
  </si>
  <si>
    <t>Impact slider</t>
  </si>
  <si>
    <t>Impact bifold</t>
  </si>
  <si>
    <t>Pocket</t>
  </si>
  <si>
    <t>Cabinet swing</t>
  </si>
  <si>
    <t>Rated garage</t>
  </si>
  <si>
    <t>Garage overhead</t>
  </si>
  <si>
    <t>Priority</t>
  </si>
  <si>
    <t>Topic</t>
  </si>
  <si>
    <t>Evidence</t>
  </si>
  <si>
    <t>Estimate Treatment</t>
  </si>
  <si>
    <t>Release Requirement</t>
  </si>
  <si>
    <t>RFI-01</t>
  </si>
  <si>
    <t>Plumbing fixtures do not reconcile</t>
  </si>
  <si>
    <t>A102 versus PP101/PP401/PP601: master double lavatory absent from P plan; porch sink tagged LV-02; schedule lists 2 KS but only one clearly routed.</t>
  </si>
  <si>
    <t>Use A102: 5 bath lavatories + 2 kitchen/porch sinks + 1 laundry sink. Add omitted branches explicitly.</t>
  </si>
  <si>
    <t>Issue coordinated fixture/rough-in schedule before slab.</t>
  </si>
  <si>
    <t>RFI-02</t>
  </si>
  <si>
    <t>Showers, hose bibbs and appliances</t>
  </si>
  <si>
    <t>PP601 lists 5 SH-01; A102 shows 3 shower enclosures and one tub/shower. P plan has 3 HB; A102 has 5. A102 shows 2 DW and 2 REF.</t>
  </si>
  <si>
    <t>Carry 5 valve/head sets: 2 master, 1 each guest shower, 1 tub/shower; 3 shower drains; 5 HB; 2 dishwasher connections; 2 ice maker boxes.</t>
  </si>
  <si>
    <t>Confirm actual shower outlets and appliance list; delete optional second master set if not required.</t>
  </si>
  <si>
    <t>RFI-03</t>
  </si>
  <si>
    <t>Domestic water sizes and material family</t>
  </si>
  <si>
    <t>PG001 material block calls CPVC Sch40 above grade and Type K below; generic notes also mention Type L. PP101/401 calls 2-inch DCW/DHW and 1-1/2 branches.</t>
  </si>
  <si>
    <t>Retain large drawn diameters. Budget compatible CTS SDR11 water distribution and matching fittings as an estimating substitution ONLY; Type K service.</t>
  </si>
  <si>
    <t>Engineer confirms hydraulic sizing, hot-water wait time, material/IPS-versus-CTS selection and compatible transitions; repricing required if Sch40 IPS retained.</t>
  </si>
  <si>
    <t>RFI-04</t>
  </si>
  <si>
    <t>Vent sizing and missing fixture branches</t>
  </si>
  <si>
    <t>PP101/401 includes 2-1/2-inch vent labels; guest showers and architectural master lavs lack complete coordinated routing.</t>
  </si>
  <si>
    <t>Carry drawn 2-1/2 vent mains with 2-inch branch vents; provisional lengths and fittings, no automatic reduction.</t>
  </si>
  <si>
    <t>Approve coordinated DWV/wet vent layout, roof terminations, cleanouts and site invert.</t>
  </si>
  <si>
    <t>RFI-05</t>
  </si>
  <si>
    <t>Air handler schedule empty</t>
  </si>
  <si>
    <t>MH601 AHU table has headings but no equipment row. MH101 shows one AHU-01. A102 shows two A/C closets.</t>
  </si>
  <si>
    <t>One 4-ton-class matched AHU, one HP-1; 5k W supplemental heater allowance from A105 legend.</t>
  </si>
  <si>
    <t>Engineer supplies AHU, heat kit, MCA/MOCP, clearances and matched AHRI data. No second system included.</t>
  </si>
  <si>
    <t>RFI-06</t>
  </si>
  <si>
    <t>Heat pump performance inconsistency</t>
  </si>
  <si>
    <t>MH601 A5HL5048A1000A states 12.15 SEER2; vendor identifies same model as 15.2 SEER2; A110 says minimum 16 SEER.</t>
  </si>
  <si>
    <t>Budget equipment above generic entry-level pricing; not acceptance of scheduled efficiency.</t>
  </si>
  <si>
    <t>Confirm energy compliance, matched -system efficiency and equipment model.</t>
  </si>
  <si>
    <t>RFI-07</t>
  </si>
  <si>
    <t>Airflow schedule / device classification conflict</t>
  </si>
  <si>
    <t>MG101 includes a stale Not Placed suite3 row and excludes observed Suite3/porch flows. MH101/401 also has unclassified D-01 at150 CFM.</t>
  </si>
  <si>
    <t>Retain15 supplies 1530 CFM and9returns1410 CFM plus5 exhaust fan s250 CFM. D-01 carriedseparately asunclassifiedequipment, not countedassupply. MG101 totals1310SA/1275RA differ.</t>
  </si>
  <si>
    <t>Reconcile room names, all device tags/flows, load calculation, Manual D, outdoor air and pressure balance.</t>
  </si>
  <si>
    <t>RFI-08</t>
  </si>
  <si>
    <t>Water heater electrical and capacity</t>
  </si>
  <si>
    <t>PP601 ENT-55: 4.5k W nominal, 6k W max, MCA31.25, MOCP50; note says dual4500W each max6k W; recovery20.7 labeled GPM.</t>
  </si>
  <si>
    <t>55-gallon heater budget; reserved #8 copper / 40A two-pole estimating circuit only; RFI hold.</t>
  </si>
  <si>
    <t>Verify exact heater nameplate, simultaneous/non-simultaneous elements, branch circuit, capacity and recovery units. Do not buy breaker from this allowance.</t>
  </si>
  <si>
    <t>RFI-09</t>
  </si>
  <si>
    <t>Electrical design incomplete</t>
  </si>
  <si>
    <t>A105 has devices but no circuit numbers, panel schedule, load calculation, service size or utility detail.</t>
  </si>
  <si>
    <t>Proposed circuit register, 200A service plus 100A subpanel budget; panel-space checks only. Copper throughout.</t>
  </si>
  <si>
    <t>Licensed electrical designer finalizes load/service sizing, fault rating, protection, wire methods, derating, voltage drop and utility arrangement.</t>
  </si>
  <si>
    <t>RFI-10</t>
  </si>
  <si>
    <t>Roof assembly, drainage and parapet geometry</t>
  </si>
  <si>
    <t>A106/107 TPO over #30 felt/5/8 plywood; slopes but no tapered build-up or manufacturer assembly; A109 shows 7 primary scupper positions, typical overflow.</t>
  </si>
  <si>
    <t>3912 SF roof, 7 primary +7 separate overflow scuppers, 7 leaders; separate tapered insulation allowance and membrane upstands.</t>
  </si>
  <si>
    <t>Provide approved roof assembly/uplift fastening, slopes, tapered takeoff, parapet heights, scupper sizes and site discharge design.</t>
  </si>
  <si>
    <t>RFI-11</t>
  </si>
  <si>
    <t>Slab and area reconciliation</t>
  </si>
  <si>
    <t>A101 2867+255+675=3797 SF vs3125 AC and3912 covered; A1044-inch4000psi fiber vs A1103000psi mesh.</t>
  </si>
  <si>
    <t>3797 SF slab plus24 SF stoop; 3122 finish SF;3912 roof.4000psi slab, both mesh and fiber held in base pending clarification.</t>
  </si>
  <si>
    <t>Architect confirms area schedule and slab reinforcement; deduct unused reinforcement after resolution.</t>
  </si>
  <si>
    <t>RFI-12</t>
  </si>
  <si>
    <t>Structural systems and fabrication</t>
  </si>
  <si>
    <t>A106/107 mixes CMU and18ga5.5-inch steel studs; no steel-truss shop layout or bar bending schedule.</t>
  </si>
  <si>
    <t>Hybrid budget:8-foot CMU base plus4-foot exterior stud band and3-foot parapet; 24-inch truss spacing equivalent. Quantities provisional.</t>
  </si>
  <si>
    <t>Engineer confirms wall-by-wall construction and heights, girder/truss schedule, connectors, reinforcement and large-opening headers. Do not fabricate from this estimate.</t>
  </si>
  <si>
    <t>RFI-13</t>
  </si>
  <si>
    <t>Ground/civil scope not supplied</t>
  </si>
  <si>
    <t>Referenced civil continuation and2013 soils report absent. A109 says1500psf soil; A1102000psf.</t>
  </si>
  <si>
    <t>70 LF water and70 LF sewer service allowances;6-inch fill only; site grading and storm components provisional.</t>
  </si>
  <si>
    <t>Obtain current survey/geotech/civil utility inverts, lengths, fees, imported fill and drainage design.</t>
  </si>
  <si>
    <t>RFI-14</t>
  </si>
  <si>
    <t>Missing plumbing specification sheet</t>
  </si>
  <si>
    <t>PG001 index lists8 entries including duplicated PP601; supplied set has7 pages ending PP802.</t>
  </si>
  <si>
    <t>Read all7 received; no assumption missing specification page was reviewed.</t>
  </si>
  <si>
    <t>Confirm full current P set and whether duplicate PP601 is an indexing error.</t>
  </si>
  <si>
    <t>RFI-15</t>
  </si>
  <si>
    <t>Window/door orders</t>
  </si>
  <si>
    <t>A102 schedule codes1680 used for both16-foot SGD and1-foot6 swing; D14 2380 implies23-foot bifold; RO/height unverified.</t>
  </si>
  <si>
    <t>Separate door mark register; impact exterior allowance; no product selections.</t>
  </si>
  <si>
    <t>Approve opening shop drawings, elevations, egress, glass pressure ratings and hardware.</t>
  </si>
  <si>
    <t>RFI-16</t>
  </si>
  <si>
    <t>Condensate and acoustic screen</t>
  </si>
  <si>
    <t>MP101 sanitary/soakaway vs A110 discharge2feet clear; A102 framed sound fence vs A110 masonry acoustic wall.</t>
  </si>
  <si>
    <t>60 ft total condensate/pan piping and soakaway allowance;16 LF framed acoustic screen.</t>
  </si>
  <si>
    <t>Coordinate approved discharge, traps/check-valve note, maintenance and condenser airflow/sound-screen detail.</t>
  </si>
  <si>
    <t>RFI-17</t>
  </si>
  <si>
    <t>Kitchen exhaust / dryer / make-up air</t>
  </si>
  <si>
    <t>No coordinated hood or dryer routes on MH101 despite appliances on A102.</t>
  </si>
  <si>
    <t>Two electric cooking stations, two hoods, one dryer; explicit rigid exhaust paths; one makeup-air provision.</t>
  </si>
  <si>
    <t>Confirm hood CFM, outdoor discharge clearances and whether makeup air/interlock needed.</t>
  </si>
  <si>
    <t>RFI-18</t>
  </si>
  <si>
    <t>Finish and energy selections absent</t>
  </si>
  <si>
    <t>No detailed finish schedule, cabinet elevations or energy report.</t>
  </si>
  <si>
    <t>Midgrade owner-selection allowances; spray foam quantity provision, not assigned approved R-value.</t>
  </si>
  <si>
    <t>Approve finishes, cabinet shop drawings, insulation/thermal barrier assembly and energy model.</t>
  </si>
  <si>
    <t>RFI-19</t>
  </si>
  <si>
    <t>Pool and outdoor utility interfaces</t>
  </si>
  <si>
    <t>A102 pool BY OTHERS; no pool power, heater, pad or bonding design.</t>
  </si>
  <si>
    <t>Pool/screen/deck excluded; no fictitious pool circuit. Water/landscape power interfaces listed.</t>
  </si>
  <si>
    <t>Pool vendor supplies equipment loads, bond grid and interface scope. Price as separate package.</t>
  </si>
  <si>
    <t>RFI-20</t>
  </si>
  <si>
    <t>Generic details include inapplicable commercial systems</t>
  </si>
  <si>
    <t>MH501/MH502/MH701 and PG001 include surgical-suite, chilledwater, seismic-joint, fire-alarm andmedical-gas template details with out associated residence systems.</t>
  </si>
  <si>
    <t>Do notcount everygenericdetail asinstalledscope. Carryresidentialequipment/supports/controls only;no BAS,FACP,medicalgasorhydronicplant.</t>
  </si>
  <si>
    <t>Engineeridentifiesapplicabledetails andcontrols;confirmsductsmokedetection/airflowthresholds andresidentialrequirements.</t>
  </si>
  <si>
    <t>Title</t>
  </si>
  <si>
    <t>Url</t>
  </si>
  <si>
    <t>Checked</t>
  </si>
  <si>
    <t>Observed</t>
  </si>
  <si>
    <t>Adopted</t>
  </si>
  <si>
    <t>Estimator budget rate</t>
  </si>
  <si>
    <t>2026-10-02</t>
  </si>
  <si>
    <t>No supplier quote</t>
  </si>
  <si>
    <t>Per BOM row</t>
  </si>
  <si>
    <t>All labor, custom fabrication and unreferenced material rates are judgment allowances for Sarasota; no measured local labor/productivity study.</t>
  </si>
  <si>
    <t>Home Depot 4-inch PVC DWV 10-foot stick</t>
  </si>
  <si>
    <t>https://www.homedepot.com/p/100348477</t>
  </si>
  <si>
    <t>$77.13 / 10 ft</t>
  </si>
  <si>
    <t>Public retail anchor, not Sarasota quote; other diameters estimated.</t>
  </si>
  <si>
    <t>Supply House Spears CTS CPVC fittings</t>
  </si>
  <si>
    <t>https://www.supplyhouse.com/CTS-CPVC-Fittings-18780000</t>
  </si>
  <si>
    <t>$0.52 1/2 elbow; $0.87 reducing bushing; $1.85 female adapter</t>
  </si>
  <si>
    <t>See rows</t>
  </si>
  <si>
    <t>CTS benchmark only. NOT approval to substitute CTS for scheduled Sch40 IPS.</t>
  </si>
  <si>
    <t>Cox Hardware CPVC 10-foot pipe</t>
  </si>
  <si>
    <t>https://www.coxhardware.com/p-12176-cpvc-schedule-40-pipe-10-foot-sizes.aspx</t>
  </si>
  <si>
    <t>$7.79 / $10.99 / $19.99 per 10 ft for 1/2, 3/4, 1 inch</t>
  </si>
  <si>
    <t>0.80 / 1.10 / 2.00 per ft</t>
  </si>
  <si>
    <t>Page title says Sch40 but description says SDR11/ASTM D2846. Base estimating family is CTS SDR11, pending RFI; not a matched Sch40 quote.</t>
  </si>
  <si>
    <t>Supply House AO Smith HNT-55</t>
  </si>
  <si>
    <t>https://www.supplyhouse.com/ProLine-Master-Water-Heaters-25290000</t>
  </si>
  <si>
    <t>$1,331.12</t>
  </si>
  <si>
    <t>55-gallon 4.5k W analogous model; ENT-55 is scheduled, quote and nameplate needed.</t>
  </si>
  <si>
    <t>National Supply Network HOM120PDFC</t>
  </si>
  <si>
    <t>https://www.nationalsupplynetwork.com/HOM120PDFC-Square-D-Homeline-Plug-On-Neutral-Dual-Function-Breaker</t>
  </si>
  <si>
    <t>$95.79</t>
  </si>
  <si>
    <t>Benchmark single-pole 20A dual-function; selected panel/breaker family to be coordinated.</t>
  </si>
  <si>
    <t>Home Depot 8x8x16 concrete block</t>
  </si>
  <si>
    <t>https://www.homedepot.com/p/100350252</t>
  </si>
  <si>
    <t>$1.98, displayed Des Moines location</t>
  </si>
  <si>
    <t>Adjusted Sarasota budget, not local stock quote.</t>
  </si>
  <si>
    <t>Cooling Direct 4-ton R454B equipment</t>
  </si>
  <si>
    <t>https://cooling.direct/collections/all/4-ton?sort_by=price-ascending</t>
  </si>
  <si>
    <t>$4,630 Airtemp 16 SEER2 heat pump; $2,270 B65 air handler</t>
  </si>
  <si>
    <t>HP 5200; AHU 2600</t>
  </si>
  <si>
    <t>Analogous equipment price benchmark, not a Trane matched -system quote.</t>
  </si>
  <si>
    <t>T01</t>
  </si>
  <si>
    <t>Scheduled Trane A5HL5048A1000A</t>
  </si>
  <si>
    <t>https://hvacdirect.com/4-ton-15-2-seer2-trane-inverter-heat-pump-condenser-r454b-inverter-rt-series-174707.html</t>
  </si>
  <si>
    <t>Product identifies 15.2 SEER2; price not exposed</t>
  </si>
  <si>
    <t>No price taken</t>
  </si>
  <si>
    <t>Technical cross-check; AHRI matched combination still required.</t>
  </si>
  <si>
    <t>T02</t>
  </si>
  <si>
    <t>Loren Cook Gemini</t>
  </si>
  <si>
    <t>https://lorencook.com/product/gemini/</t>
  </si>
  <si>
    <t>GC-100 family</t>
  </si>
  <si>
    <t>Fan budget $350 each; verify 50 CFM at scheduled 0.70 in.w.g. before selection.</t>
  </si>
  <si>
    <t>T03</t>
  </si>
  <si>
    <t>Southwire 12/2 250 ft</t>
  </si>
  <si>
    <t>https://www.homedepot.com/p/Southwire-250-ft-12-2-Solid-Romex-SIMpull-CU-NM-B-W-G-Wire-28828269/202019375</t>
  </si>
  <si>
    <t>Price not exposed</t>
  </si>
  <si>
    <t>Product/package verification only; adopted wire rate remains EST.</t>
  </si>
  <si>
    <t>Supply House Southwire NM-Bcable</t>
  </si>
  <si>
    <t>https://www.supplyhouse.com/Romex-Cable-NM-B-26361000</t>
  </si>
  <si>
    <t>12/2 $180.99/250 ft;14/2 $124/250 ft</t>
  </si>
  <si>
    <t>0.724/0.496 perft</t>
  </si>
  <si>
    <t>Publicretailbenchmarks;shipping/tax/localavailabilityunconfirmed.</t>
  </si>
  <si>
    <t>Supply House18/8 thermostat cable</t>
  </si>
  <si>
    <t>https://www.supplyhouse.com/Electrical-Wire-20670000/</t>
  </si>
  <si>
    <t>$152.73/250 ft</t>
  </si>
  <si>
    <t>Adopted250 ftcoil;noverifiedlocalquote.</t>
  </si>
  <si>
    <t>Treatment</t>
  </si>
  <si>
    <t>Reason</t>
  </si>
  <si>
    <t>Land, financing and realestate costs</t>
  </si>
  <si>
    <t>Excluded</t>
  </si>
  <si>
    <t>Buildcostscopeonly</t>
  </si>
  <si>
    <t>Pool structure/equipment/heating/bonding/pooldeck/screen</t>
  </si>
  <si>
    <t>A102pool BYOTHERS;separatevendorpackage</t>
  </si>
  <si>
    <t>Existingbuildingdemolition/hazardousmaterials</t>
  </si>
  <si>
    <t>Noexistingbuildingdemolitionscopeprovided</t>
  </si>
  <si>
    <t>Deepfoundations,groundwaterdewatering,soilremediationandbulkgradefillabove6 in</t>
  </si>
  <si>
    <t>Noapplicablecurrentgeotech/civilmodel</t>
  </si>
  <si>
    <t>Offsiteutilityextension/roadcut/municipalcapacityupgrades</t>
  </si>
  <si>
    <t>70 ftonsiteserviceallowancesonly</t>
  </si>
  <si>
    <t>Gas/LPsystem,generator,PV,battery,EVcharging</t>
  </si>
  <si>
    <t>Nosystemsdesignprovided;electriccookingassumed</t>
  </si>
  <si>
    <t>Ceilingfanmotors/blades</t>
  </si>
  <si>
    <t>A105explicitrough-inonly;8fanboxesbudgeted</t>
  </si>
  <si>
    <t>Networkingactiveelectronics,wholehomesecurity/audio,windowtreatmentsandfurniture</t>
  </si>
  <si>
    <t>Passive Cat6/doorbellallowanceonly</t>
  </si>
  <si>
    <t>Builderprofit/corporateoverheadmarkup</t>
  </si>
  <si>
    <t>Internal delivery requested;explicitonsitesupervision/adminincluded</t>
  </si>
  <si>
    <t>Permit / impact / utility fees</t>
  </si>
  <si>
    <t>12000 provisionalreserveincluded</t>
  </si>
  <si>
    <t>Notalocalfeescalculation;replacewithactuals</t>
  </si>
  <si>
    <t>Initialarchitecturaldesign/landscape/poolspecialtyengineering</t>
  </si>
  <si>
    <t>4000additional MEP/shopcoordinationreserveandtrussengineeringincluded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</si>
</sst>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#,##0.000"/>
    <numFmt numFmtId="166" formatCode="0%"/>
  </numFmts>
  <fonts count="6">
    <font>
      <sz val="11"/>
      <color theme="1"/>
      <name val="Calibri"/>
      <family val="2"/>
      <scheme val="minor"/>
    </font>
    <font>
      <b/>
      <sz val="18"/>
      <color rgb="FF173C4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76EB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3C46"/>
        <bgColor indexed="64"/>
      </patternFill>
    </fill>
    <fill>
      <patternFill patternType="solid">
        <fgColor rgb="FFFFF3D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3" borderId="0" xfId="0" applyFill="1" applyAlignment="1">
      <alignment vertical="top" wrapText="1"/>
    </xf>
    <xf numFmtId="165" fontId="4" fillId="0" borderId="0" xfId="0" applyNumberFormat="1" applyFont="1"/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omedepot.com/p/100348477" TargetMode="External"/><Relationship Id="rId2" Type="http://schemas.openxmlformats.org/officeDocument/2006/relationships/hyperlink" Target="https://www.supplyhouse.com/CTS-CPVC-Fittings-18780000" TargetMode="External"/><Relationship Id="rId3" Type="http://schemas.openxmlformats.org/officeDocument/2006/relationships/hyperlink" Target="https://www.coxhardware.com/p-12176-cpvc-schedule-40-pipe-10-foot-sizes.aspx" TargetMode="External"/><Relationship Id="rId4" Type="http://schemas.openxmlformats.org/officeDocument/2006/relationships/hyperlink" Target="https://www.supplyhouse.com/ProLine-Master-Water-Heaters-25290000" TargetMode="External"/><Relationship Id="rId5" Type="http://schemas.openxmlformats.org/officeDocument/2006/relationships/hyperlink" Target="https://www.nationalsupplynetwork.com/HOM120PDFC-Square-D-Homeline-Plug-On-Neutral-Dual-Function-Breaker" TargetMode="External"/><Relationship Id="rId6" Type="http://schemas.openxmlformats.org/officeDocument/2006/relationships/hyperlink" Target="https://www.homedepot.com/p/100350252" TargetMode="External"/><Relationship Id="rId7" Type="http://schemas.openxmlformats.org/officeDocument/2006/relationships/hyperlink" Target="https://cooling.direct/collections/all/4-ton?sort_by=price-ascending" TargetMode="External"/><Relationship Id="rId8" Type="http://schemas.openxmlformats.org/officeDocument/2006/relationships/hyperlink" Target="https://hvacdirect.com/4-ton-15-2-seer2-trane-inverter-heat-pump-condenser-r454b-inverter-rt-series-174707.html" TargetMode="External"/><Relationship Id="rId9" Type="http://schemas.openxmlformats.org/officeDocument/2006/relationships/hyperlink" Target="https://lorencook.com/product/gemini/" TargetMode="External"/><Relationship Id="rId10" Type="http://schemas.openxmlformats.org/officeDocument/2006/relationships/hyperlink" Target="https://www.homedepot.com/p/Southwire-250-ft-12-2-Solid-Romex-SIMpull-CU-NM-B-W-G-Wire-28828269/202019375" TargetMode="External"/><Relationship Id="rId11" Type="http://schemas.openxmlformats.org/officeDocument/2006/relationships/hyperlink" Target="https://www.supplyhouse.com/Romex-Cable-NM-B-26361000" TargetMode="External"/><Relationship Id="rId12" Type="http://schemas.openxmlformats.org/officeDocument/2006/relationships/hyperlink" Target="https://www.supplyhouse.com/Electrical-Wire-20670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8.7109375" customWidth="1"/>
    <col min="2" max="8" width="17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5" spans="1:8" ht="58" customHeight="1">
      <c r="A5" s="2" t="s">
        <v>1</v>
      </c>
      <c r="B5" s="3" t="s">
        <v>2</v>
      </c>
      <c r="C5" s="3"/>
      <c r="D5" s="3"/>
      <c r="E5" s="3"/>
      <c r="F5" s="3"/>
      <c r="G5" s="3"/>
      <c r="H5" s="3"/>
    </row>
    <row r="6" spans="1:8" ht="58" customHeight="1">
      <c r="A6" s="2" t="s">
        <v>3</v>
      </c>
      <c r="B6" s="3" t="s">
        <v>4</v>
      </c>
      <c r="C6" s="3"/>
      <c r="D6" s="3"/>
      <c r="E6" s="3"/>
      <c r="F6" s="3"/>
      <c r="G6" s="3"/>
      <c r="H6" s="3"/>
    </row>
    <row r="7" spans="1:8" ht="58" customHeight="1">
      <c r="A7" s="2" t="s">
        <v>5</v>
      </c>
      <c r="B7" s="3" t="s">
        <v>6</v>
      </c>
      <c r="C7" s="3"/>
      <c r="D7" s="3"/>
      <c r="E7" s="3"/>
      <c r="F7" s="3"/>
      <c r="G7" s="3"/>
      <c r="H7" s="3"/>
    </row>
    <row r="8" spans="1:8" ht="58" customHeight="1">
      <c r="A8" s="2" t="s">
        <v>7</v>
      </c>
      <c r="B8" s="3" t="s">
        <v>8</v>
      </c>
      <c r="C8" s="3"/>
      <c r="D8" s="3"/>
      <c r="E8" s="3"/>
      <c r="F8" s="3"/>
      <c r="G8" s="3"/>
      <c r="H8" s="3"/>
    </row>
    <row r="9" spans="1:8" ht="58" customHeight="1">
      <c r="A9" s="2" t="s">
        <v>9</v>
      </c>
      <c r="B9" s="3" t="s">
        <v>10</v>
      </c>
      <c r="C9" s="3"/>
      <c r="D9" s="3"/>
      <c r="E9" s="3"/>
      <c r="F9" s="3"/>
      <c r="G9" s="3"/>
      <c r="H9" s="3"/>
    </row>
    <row r="10" spans="1:8" ht="58" customHeight="1">
      <c r="A10" s="2" t="s">
        <v>11</v>
      </c>
      <c r="B10" s="3" t="s">
        <v>12</v>
      </c>
      <c r="C10" s="3"/>
      <c r="D10" s="3"/>
      <c r="E10" s="3"/>
      <c r="F10" s="3"/>
      <c r="G10" s="3"/>
      <c r="H10" s="3"/>
    </row>
    <row r="11" spans="1:8" ht="58" customHeight="1">
      <c r="A11" s="2" t="s">
        <v>13</v>
      </c>
      <c r="B11" s="3" t="s">
        <v>14</v>
      </c>
      <c r="C11" s="3"/>
      <c r="D11" s="3"/>
      <c r="E11" s="3"/>
      <c r="F11" s="3"/>
      <c r="G11" s="3"/>
      <c r="H11" s="3"/>
    </row>
    <row r="12" spans="1:8" ht="58" customHeight="1">
      <c r="A12" s="2" t="s">
        <v>15</v>
      </c>
      <c r="B12" s="3" t="s">
        <v>16</v>
      </c>
      <c r="C12" s="3"/>
      <c r="D12" s="3"/>
      <c r="E12" s="3"/>
      <c r="F12" s="3"/>
      <c r="G12" s="3"/>
      <c r="H12" s="3"/>
    </row>
    <row r="13" spans="1:8" ht="58" customHeight="1">
      <c r="A13" s="2" t="s">
        <v>17</v>
      </c>
      <c r="B13" s="3" t="s">
        <v>18</v>
      </c>
      <c r="C13" s="3"/>
      <c r="D13" s="3"/>
      <c r="E13" s="3"/>
      <c r="F13" s="3"/>
      <c r="G13" s="3"/>
      <c r="H13" s="3"/>
    </row>
    <row r="14" spans="1:8" ht="58" customHeight="1">
      <c r="A14" s="2" t="s">
        <v>19</v>
      </c>
      <c r="B14" s="3" t="s">
        <v>20</v>
      </c>
      <c r="C14" s="3"/>
      <c r="D14" s="3"/>
      <c r="E14" s="3"/>
      <c r="F14" s="3"/>
      <c r="G14" s="3"/>
      <c r="H14" s="3"/>
    </row>
    <row r="15" spans="1:8" ht="58" customHeight="1">
      <c r="A15" s="2" t="s">
        <v>21</v>
      </c>
      <c r="B15" s="3" t="s">
        <v>22</v>
      </c>
      <c r="C15" s="3"/>
      <c r="D15" s="3"/>
      <c r="E15" s="3"/>
      <c r="F15" s="3"/>
      <c r="G15" s="3"/>
      <c r="H15" s="3"/>
    </row>
    <row r="16" spans="1:8" ht="58" customHeight="1">
      <c r="A16" s="2" t="s">
        <v>23</v>
      </c>
      <c r="B16" s="3" t="s">
        <v>24</v>
      </c>
      <c r="C16" s="3"/>
      <c r="D16" s="3"/>
      <c r="E16" s="3"/>
      <c r="F16" s="3"/>
      <c r="G16" s="3"/>
      <c r="H16" s="3"/>
    </row>
  </sheetData>
  <mergeCells count="13">
    <mergeCell ref="A1:H2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7.7109375" customWidth="1"/>
    <col min="2" max="8" width="18.7109375" customWidth="1"/>
  </cols>
  <sheetData>
    <row r="1" spans="1:8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  <c r="G1" s="4" t="s">
        <v>31</v>
      </c>
      <c r="H1" s="4" t="s">
        <v>32</v>
      </c>
    </row>
    <row r="2" spans="1:8">
      <c r="A2" t="s">
        <v>33</v>
      </c>
      <c r="B2" s="5">
        <f>SUMIF(BOM!B2:B938,A2,BOM!L2:L938)</f>
        <v>19971.04</v>
      </c>
      <c r="C2" s="6">
        <f>SUMIF(BOM!B2:B938,A2,BOM!N2:N938)</f>
        <v>300.681</v>
      </c>
      <c r="D2" s="5">
        <f>SUMIF(BOM!B2:B938,A2,BOM!P2:P938)</f>
        <v>14432.68</v>
      </c>
      <c r="E2" s="5">
        <f>SUMIF(BOM!B2:B938,A2,BOM!Q2:Q938)</f>
        <v>5700</v>
      </c>
      <c r="F2" s="5">
        <f>SUMIF(BOM!B2:B938,A2,BOM!R2:R938)</f>
        <v>40103.72</v>
      </c>
      <c r="G2" s="5">
        <f>SUMIF(BOM!B2:B938,A2,BOM!T2:T938)</f>
        <v>24062.23</v>
      </c>
      <c r="H2" s="5">
        <f>SUMIF(BOM!B2:B938,A2,BOM!U2:U938)</f>
        <v>56145.21</v>
      </c>
    </row>
    <row r="3" spans="1:8">
      <c r="A3" t="s">
        <v>34</v>
      </c>
      <c r="B3" s="5">
        <f>SUMIF(BOM!B2:B938,A3,BOM!L2:L938)</f>
        <v>21414.15</v>
      </c>
      <c r="C3" s="6">
        <f>SUMIF(BOM!B2:B938,A3,BOM!N2:N938)</f>
        <v>225.01600000000002</v>
      </c>
      <c r="D3" s="5">
        <f>SUMIF(BOM!B2:B938,A3,BOM!P2:P938)</f>
        <v>11700.84</v>
      </c>
      <c r="E3" s="5">
        <f>SUMIF(BOM!B2:B938,A3,BOM!Q2:Q938)</f>
        <v>4880</v>
      </c>
      <c r="F3" s="5">
        <f>SUMIF(BOM!B2:B938,A3,BOM!R2:R938)</f>
        <v>37994.99</v>
      </c>
      <c r="G3" s="5">
        <f>SUMIF(BOM!B2:B938,A3,BOM!T2:T938)</f>
        <v>28496.25</v>
      </c>
      <c r="H3" s="5">
        <f>SUMIF(BOM!B2:B938,A3,BOM!U2:U938)</f>
        <v>47493.75</v>
      </c>
    </row>
    <row r="4" spans="1:8">
      <c r="A4" t="s">
        <v>35</v>
      </c>
      <c r="B4" s="5">
        <f>SUMIF(BOM!B2:B938,A4,BOM!L2:L938)</f>
        <v>19852.55</v>
      </c>
      <c r="C4" s="6">
        <f>SUMIF(BOM!B2:B938,A4,BOM!N2:N938)</f>
        <v>446.264</v>
      </c>
      <c r="D4" s="5">
        <f>SUMIF(BOM!B2:B938,A4,BOM!P2:P938)</f>
        <v>24544.52</v>
      </c>
      <c r="E4" s="5">
        <f>SUMIF(BOM!B2:B938,A4,BOM!Q2:Q938)</f>
        <v>2400</v>
      </c>
      <c r="F4" s="5">
        <f>SUMIF(BOM!B2:B938,A4,BOM!R2:R938)</f>
        <v>46797.07</v>
      </c>
      <c r="G4" s="5">
        <f>SUMIF(BOM!B2:B938,A4,BOM!T2:T938)</f>
        <v>35097.83</v>
      </c>
      <c r="H4" s="5">
        <f>SUMIF(BOM!B2:B938,A4,BOM!U2:U938)</f>
        <v>58496.34</v>
      </c>
    </row>
    <row r="5" spans="1:8">
      <c r="A5" t="s">
        <v>36</v>
      </c>
      <c r="B5" s="5">
        <f>SUMIF(BOM!B2:B938,A5,BOM!L2:L938)</f>
        <v>76539.55</v>
      </c>
      <c r="C5" s="6">
        <f>SUMIF(BOM!B2:B938,A5,BOM!N2:N938)</f>
        <v>764.978</v>
      </c>
      <c r="D5" s="5">
        <f>SUMIF(BOM!B2:B938,A5,BOM!P2:P938)</f>
        <v>42073.8</v>
      </c>
      <c r="E5" s="5">
        <f>SUMIF(BOM!B2:B938,A5,BOM!Q2:Q938)</f>
        <v>3200</v>
      </c>
      <c r="F5" s="5">
        <f>SUMIF(BOM!B2:B938,A5,BOM!R2:R938)</f>
        <v>121813.35</v>
      </c>
      <c r="G5" s="5">
        <f>SUMIF(BOM!B2:B938,A5,BOM!T2:T938)</f>
        <v>85429.34</v>
      </c>
      <c r="H5" s="5">
        <f>SUMIF(BOM!B2:B938,A5,BOM!U2:U938)</f>
        <v>158197.36</v>
      </c>
    </row>
    <row r="6" spans="1:8">
      <c r="A6" t="s">
        <v>37</v>
      </c>
      <c r="B6" s="5">
        <f>SUMIF(BOM!B2:B938,A6,BOM!L2:L938)</f>
        <v>39571.799999999996</v>
      </c>
      <c r="C6" s="6">
        <f>SUMIF(BOM!B2:B938,A6,BOM!N2:N938)</f>
        <v>403.294</v>
      </c>
      <c r="D6" s="5">
        <f>SUMIF(BOM!B2:B938,A6,BOM!P2:P938)</f>
        <v>22181.17</v>
      </c>
      <c r="E6" s="5">
        <f>SUMIF(BOM!B2:B938,A6,BOM!Q2:Q938)</f>
        <v>550</v>
      </c>
      <c r="F6" s="5">
        <f>SUMIF(BOM!B2:B938,A6,BOM!R2:R938)</f>
        <v>62302.97</v>
      </c>
      <c r="G6" s="5">
        <f>SUMIF(BOM!B2:B938,A6,BOM!T2:T938)</f>
        <v>43639.58</v>
      </c>
      <c r="H6" s="5">
        <f>SUMIF(BOM!B2:B938,A6,BOM!U2:U938)</f>
        <v>80966.37</v>
      </c>
    </row>
    <row r="7" spans="1:8">
      <c r="A7" t="s">
        <v>38</v>
      </c>
      <c r="B7" s="5">
        <f>SUMIF(BOM!B2:B938,A7,BOM!L2:L938)</f>
        <v>98242.31</v>
      </c>
      <c r="C7" s="6">
        <f>SUMIF(BOM!B2:B938,A7,BOM!N2:N938)</f>
        <v>403.817</v>
      </c>
      <c r="D7" s="5">
        <f>SUMIF(BOM!B2:B938,A7,BOM!P2:P938)</f>
        <v>23421.45</v>
      </c>
      <c r="E7" s="5">
        <f>SUMIF(BOM!B2:B938,A7,BOM!Q2:Q938)</f>
        <v>0</v>
      </c>
      <c r="F7" s="5">
        <f>SUMIF(BOM!B2:B938,A7,BOM!R2:R938)</f>
        <v>121663.76</v>
      </c>
      <c r="G7" s="5">
        <f>SUMIF(BOM!B2:B938,A7,BOM!T2:T938)</f>
        <v>80571.07</v>
      </c>
      <c r="H7" s="5">
        <f>SUMIF(BOM!B2:B938,A7,BOM!U2:U938)</f>
        <v>162756.5</v>
      </c>
    </row>
    <row r="8" spans="1:8">
      <c r="A8" t="s">
        <v>39</v>
      </c>
      <c r="B8" s="5">
        <f>SUMIF(BOM!B2:B938,A8,BOM!L2:L938)</f>
        <v>64564.38</v>
      </c>
      <c r="C8" s="6">
        <f>SUMIF(BOM!B2:B938,A8,BOM!N2:N938)</f>
        <v>1051.766</v>
      </c>
      <c r="D8" s="5">
        <f>SUMIF(BOM!B2:B938,A8,BOM!P2:P938)</f>
        <v>50484.78</v>
      </c>
      <c r="E8" s="5">
        <f>SUMIF(BOM!B2:B938,A8,BOM!Q2:Q938)</f>
        <v>0</v>
      </c>
      <c r="F8" s="5">
        <f>SUMIF(BOM!B2:B938,A8,BOM!R2:R938)</f>
        <v>115049.16</v>
      </c>
      <c r="G8" s="5">
        <f>SUMIF(BOM!B2:B938,A8,BOM!T2:T938)</f>
        <v>80297.02</v>
      </c>
      <c r="H8" s="5">
        <f>SUMIF(BOM!B2:B938,A8,BOM!U2:U938)</f>
        <v>149801.3</v>
      </c>
    </row>
    <row r="9" spans="1:8">
      <c r="A9" t="s">
        <v>40</v>
      </c>
      <c r="B9" s="5">
        <f>SUMIF(BOM!B2:B938,A9,BOM!L2:L938)</f>
        <v>43875.0</v>
      </c>
      <c r="C9" s="6">
        <f>SUMIF(BOM!B2:B938,A9,BOM!N2:N938)</f>
        <v>147.8</v>
      </c>
      <c r="D9" s="5">
        <f>SUMIF(BOM!B2:B938,A9,BOM!P2:P938)</f>
        <v>8129.0</v>
      </c>
      <c r="E9" s="5">
        <f>SUMIF(BOM!B2:B938,A9,BOM!Q2:Q938)</f>
        <v>0</v>
      </c>
      <c r="F9" s="5">
        <f>SUMIF(BOM!B2:B938,A9,BOM!R2:R938)</f>
        <v>52004.0</v>
      </c>
      <c r="G9" s="5">
        <f>SUMIF(BOM!B2:B938,A9,BOM!T2:T938)</f>
        <v>34566.27</v>
      </c>
      <c r="H9" s="5">
        <f>SUMIF(BOM!B2:B938,A9,BOM!U2:U938)</f>
        <v>69441.78</v>
      </c>
    </row>
    <row r="10" spans="1:8">
      <c r="A10" t="s">
        <v>41</v>
      </c>
      <c r="B10" s="5">
        <f>SUMIF(BOM!B2:B938,A10,BOM!L2:L938)</f>
        <v>34071.46</v>
      </c>
      <c r="C10" s="6">
        <f>SUMIF(BOM!B2:B938,A10,BOM!N2:N938)</f>
        <v>420.491</v>
      </c>
      <c r="D10" s="5">
        <f>SUMIF(BOM!B2:B938,A10,BOM!P2:P938)</f>
        <v>28593.4</v>
      </c>
      <c r="E10" s="5">
        <f>SUMIF(BOM!B2:B938,A10,BOM!Q2:Q938)</f>
        <v>1380</v>
      </c>
      <c r="F10" s="5">
        <f>SUMIF(BOM!B2:B938,A10,BOM!R2:R938)</f>
        <v>64044.86</v>
      </c>
      <c r="G10" s="5">
        <f>SUMIF(BOM!B2:B938,A10,BOM!T2:T938)</f>
        <v>47532.58</v>
      </c>
      <c r="H10" s="5">
        <f>SUMIF(BOM!B2:B938,A10,BOM!U2:U938)</f>
        <v>80557.28</v>
      </c>
    </row>
    <row r="11" spans="1:8">
      <c r="A11" t="s">
        <v>42</v>
      </c>
      <c r="B11" s="5">
        <f>SUMIF(BOM!B2:B938,A11,BOM!L2:L938)</f>
        <v>32420.19</v>
      </c>
      <c r="C11" s="6">
        <f>SUMIF(BOM!B2:B938,A11,BOM!N2:N938)</f>
        <v>311.313</v>
      </c>
      <c r="D11" s="5">
        <f>SUMIF(BOM!B2:B938,A11,BOM!P2:P938)</f>
        <v>21169.28</v>
      </c>
      <c r="E11" s="5">
        <f>SUMIF(BOM!B2:B938,A11,BOM!Q2:Q938)</f>
        <v>500</v>
      </c>
      <c r="F11" s="5">
        <f>SUMIF(BOM!B2:B938,A11,BOM!R2:R938)</f>
        <v>54089.47</v>
      </c>
      <c r="G11" s="5">
        <f>SUMIF(BOM!B2:B938,A11,BOM!T2:T938)</f>
        <v>39105.45</v>
      </c>
      <c r="H11" s="5">
        <f>SUMIF(BOM!B2:B938,A11,BOM!U2:U938)</f>
        <v>69073.49</v>
      </c>
    </row>
    <row r="12" spans="1:8">
      <c r="A12" t="s">
        <v>43</v>
      </c>
      <c r="B12" s="5">
        <f>SUMIF(BOM!B2:B938,A12,BOM!L2:L938)</f>
        <v>23097.7</v>
      </c>
      <c r="C12" s="6">
        <f>SUMIF(BOM!B2:B938,A12,BOM!N2:N938)</f>
        <v>346.244</v>
      </c>
      <c r="D12" s="5">
        <f>SUMIF(BOM!B2:B938,A12,BOM!P2:P938)</f>
        <v>23544.58</v>
      </c>
      <c r="E12" s="5">
        <f>SUMIF(BOM!B2:B938,A12,BOM!Q2:Q938)</f>
        <v>200</v>
      </c>
      <c r="F12" s="5">
        <f>SUMIF(BOM!B2:B938,A12,BOM!R2:R938)</f>
        <v>46842.28</v>
      </c>
      <c r="G12" s="5">
        <f>SUMIF(BOM!B2:B938,A12,BOM!T2:T938)</f>
        <v>34121.66</v>
      </c>
      <c r="H12" s="5">
        <f>SUMIF(BOM!B2:B938,A12,BOM!U2:U938)</f>
        <v>59562.98</v>
      </c>
    </row>
    <row r="13" spans="1:8">
      <c r="A13" t="s">
        <v>44</v>
      </c>
      <c r="B13" s="5">
        <f>SUMIF(BOM!B2:B938,A13,BOM!L2:L938)</f>
        <v>11050.0</v>
      </c>
      <c r="C13" s="6">
        <f>SUMIF(BOM!B2:B938,A13,BOM!N2:N938)</f>
        <v>5.5</v>
      </c>
      <c r="D13" s="5">
        <f>SUMIF(BOM!B2:B938,A13,BOM!P2:P938)</f>
        <v>275.0</v>
      </c>
      <c r="E13" s="5">
        <f>SUMIF(BOM!B2:B938,A13,BOM!Q2:Q938)</f>
        <v>0</v>
      </c>
      <c r="F13" s="5">
        <f>SUMIF(BOM!B2:B938,A13,BOM!R2:R938)</f>
        <v>11325.0</v>
      </c>
      <c r="G13" s="5">
        <f>SUMIF(BOM!B2:B938,A13,BOM!T2:T938)</f>
        <v>7361.25</v>
      </c>
      <c r="H13" s="5">
        <f>SUMIF(BOM!B2:B938,A13,BOM!U2:U938)</f>
        <v>15288.75</v>
      </c>
    </row>
    <row r="14" spans="1:8">
      <c r="A14" t="s">
        <v>45</v>
      </c>
      <c r="B14" s="5">
        <f>SUMIF(BOM!B2:B938,A14,BOM!L2:L938)</f>
        <v>2978.16</v>
      </c>
      <c r="C14" s="6">
        <f>SUMIF(BOM!B2:B938,A14,BOM!N2:N938)</f>
        <v>722.54</v>
      </c>
      <c r="D14" s="5">
        <f>SUMIF(BOM!B2:B938,A14,BOM!P2:P938)</f>
        <v>43352.4</v>
      </c>
      <c r="E14" s="5">
        <f>SUMIF(BOM!B2:B938,A14,BOM!Q2:Q938)</f>
        <v>27780</v>
      </c>
      <c r="F14" s="5">
        <f>SUMIF(BOM!B2:B938,A14,BOM!R2:R938)</f>
        <v>74110.56</v>
      </c>
      <c r="G14" s="5">
        <f>SUMIF(BOM!B2:B938,A14,BOM!T2:T938)</f>
        <v>48171.86</v>
      </c>
      <c r="H14" s="5">
        <f>SUMIF(BOM!B2:B938,A14,BOM!U2:U938)</f>
        <v>100049.26</v>
      </c>
    </row>
    <row r="15" spans="1:8">
      <c r="A15" s="2" t="s">
        <v>46</v>
      </c>
      <c r="B15" s="5">
        <f>SUM(B2:B14)</f>
        <v>487648.29</v>
      </c>
      <c r="C15" s="6">
        <f>SUM(C2:C14)</f>
        <v>5549.704</v>
      </c>
      <c r="D15" s="5">
        <f>SUM(D2:D14)</f>
        <v>313902.9</v>
      </c>
      <c r="E15" s="5">
        <f>SUM(E2:E14)</f>
        <v>46590</v>
      </c>
      <c r="F15" s="5">
        <f>SUM(F2:F14)</f>
        <v>848141.19</v>
      </c>
      <c r="G15" s="5">
        <f>SUM(G2:G14)</f>
        <v>588452.39</v>
      </c>
      <c r="H15" s="5">
        <f>SUM(H2:H14)</f>
        <v>1107830.3699999999</v>
      </c>
    </row>
    <row r="18" spans="1:8">
      <c r="A18" s="4" t="s">
        <v>47</v>
      </c>
      <c r="B18" s="4" t="s">
        <v>48</v>
      </c>
      <c r="C18" s="4" t="s">
        <v>49</v>
      </c>
      <c r="D18" s="4" t="s">
        <v>50</v>
      </c>
    </row>
    <row r="19" spans="1:8">
      <c r="A19" s="2" t="s">
        <v>51</v>
      </c>
      <c r="B19" s="5">
        <f>G15</f>
        <v>588452.39</v>
      </c>
      <c r="C19" s="5">
        <f>F15</f>
        <v>848141.19</v>
      </c>
      <c r="D19" s="5">
        <f>H15</f>
        <v>1107830.37</v>
      </c>
    </row>
    <row r="20" spans="1:8">
      <c r="A20" s="2" t="s">
        <v>52</v>
      </c>
      <c r="B20" s="5">
        <f>SUM(BOM!AC2:AC938)*$B$27</f>
        <v>23629.40216</v>
      </c>
      <c r="C20" s="5">
        <f>SUM(BOM!L2:L938)*$B$27</f>
        <v>34135.380300000004</v>
      </c>
      <c r="D20" s="5">
        <f>SUM(BOM!AD2:AD938)*$B$27</f>
        <v>44641.35844</v>
      </c>
    </row>
    <row r="21" spans="1:8">
      <c r="A21" s="2" t="s">
        <v>53</v>
      </c>
      <c r="B21" s="5">
        <f>B19+B20</f>
        <v>612081.7921600001</v>
      </c>
      <c r="C21" s="5">
        <f>C19+C20</f>
        <v>882276.5702999999</v>
      </c>
      <c r="D21" s="5">
        <f>D19+D20</f>
        <v>1152471.7284400002</v>
      </c>
    </row>
    <row r="22" spans="1:8">
      <c r="A22" s="2" t="s">
        <v>54</v>
      </c>
      <c r="B22" s="7">
        <v>0.1</v>
      </c>
      <c r="C22" s="7">
        <v>0.15</v>
      </c>
      <c r="D22" s="7">
        <v>0.25</v>
      </c>
    </row>
    <row r="23" spans="1:8">
      <c r="A23" s="2" t="s">
        <v>55</v>
      </c>
      <c r="B23" s="5">
        <f>B21*B22</f>
        <v>61208.17921600001</v>
      </c>
      <c r="C23" s="5">
        <f>C21*C22</f>
        <v>132341.48554499997</v>
      </c>
      <c r="D23" s="5">
        <f>D21*D22</f>
        <v>288117.93211000005</v>
      </c>
    </row>
    <row r="24" spans="1:8">
      <c r="A24" s="2" t="s">
        <v>56</v>
      </c>
      <c r="B24" s="5">
        <f>B21+B23</f>
        <v>673289.9713760001</v>
      </c>
      <c r="C24" s="5">
        <f>C21+C23</f>
        <v>1014618.0558449998</v>
      </c>
      <c r="D24" s="5">
        <f>D21+D23</f>
        <v>1440589.6605500001</v>
      </c>
    </row>
    <row r="27" spans="1:8">
      <c r="A27" t="s">
        <v>57</v>
      </c>
      <c r="B27" s="7">
        <v>0.07000000000000001</v>
      </c>
    </row>
    <row r="29" spans="1:8">
      <c r="A29" s="8" t="s">
        <v>58</v>
      </c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</sheetData>
  <mergeCells count="1">
    <mergeCell ref="A29:H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cols>
    <col min="1" max="1" width="22.7109375" customWidth="1"/>
    <col min="2" max="2" width="25.7109375" customWidth="1"/>
    <col min="3" max="3" width="100.7109375" customWidth="1"/>
  </cols>
  <sheetData>
    <row r="1" spans="1:3">
      <c r="A1" s="4" t="s">
        <v>25</v>
      </c>
      <c r="B1" s="4" t="s">
        <v>59</v>
      </c>
      <c r="C1" s="4" t="s">
        <v>60</v>
      </c>
    </row>
    <row r="2" spans="1:3">
      <c r="A2" t="s">
        <v>33</v>
      </c>
      <c r="B2">
        <v>48</v>
      </c>
      <c r="C2" t="s">
        <v>61</v>
      </c>
    </row>
    <row r="3" spans="1:3">
      <c r="A3" t="s">
        <v>34</v>
      </c>
      <c r="B3">
        <v>52</v>
      </c>
      <c r="C3" t="s">
        <v>61</v>
      </c>
    </row>
    <row r="4" spans="1:3">
      <c r="A4" t="s">
        <v>35</v>
      </c>
      <c r="B4">
        <v>55</v>
      </c>
      <c r="C4" t="s">
        <v>61</v>
      </c>
    </row>
    <row r="5" spans="1:3">
      <c r="A5" t="s">
        <v>36</v>
      </c>
      <c r="B5">
        <v>55</v>
      </c>
      <c r="C5" t="s">
        <v>61</v>
      </c>
    </row>
    <row r="6" spans="1:3">
      <c r="A6" t="s">
        <v>37</v>
      </c>
      <c r="B6">
        <v>55</v>
      </c>
      <c r="C6" t="s">
        <v>61</v>
      </c>
    </row>
    <row r="7" spans="1:3">
      <c r="A7" t="s">
        <v>38</v>
      </c>
      <c r="B7">
        <v>58</v>
      </c>
      <c r="C7" t="s">
        <v>61</v>
      </c>
    </row>
    <row r="8" spans="1:3">
      <c r="A8" t="s">
        <v>39</v>
      </c>
      <c r="B8">
        <v>48</v>
      </c>
      <c r="C8" t="s">
        <v>61</v>
      </c>
    </row>
    <row r="9" spans="1:3">
      <c r="A9" t="s">
        <v>40</v>
      </c>
      <c r="B9">
        <v>55</v>
      </c>
      <c r="C9" t="s">
        <v>61</v>
      </c>
    </row>
    <row r="10" spans="1:3">
      <c r="A10" t="s">
        <v>41</v>
      </c>
      <c r="B10">
        <v>68</v>
      </c>
      <c r="C10" t="s">
        <v>61</v>
      </c>
    </row>
    <row r="11" spans="1:3">
      <c r="A11" t="s">
        <v>42</v>
      </c>
      <c r="B11">
        <v>68</v>
      </c>
      <c r="C11" t="s">
        <v>61</v>
      </c>
    </row>
    <row r="12" spans="1:3">
      <c r="A12" t="s">
        <v>43</v>
      </c>
      <c r="B12">
        <v>68</v>
      </c>
      <c r="C12" t="s">
        <v>61</v>
      </c>
    </row>
    <row r="13" spans="1:3">
      <c r="A13" t="s">
        <v>44</v>
      </c>
      <c r="B13">
        <v>50</v>
      </c>
      <c r="C13" t="s">
        <v>61</v>
      </c>
    </row>
    <row r="14" spans="1:3">
      <c r="A14" t="s">
        <v>45</v>
      </c>
      <c r="B14">
        <v>60</v>
      </c>
      <c r="C1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938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9.7109375" customWidth="1"/>
    <col min="2" max="2" width="15.7109375" customWidth="1"/>
    <col min="3" max="4" width="25.7109375" customWidth="1"/>
    <col min="5" max="5" width="62.7109375" customWidth="1"/>
    <col min="6" max="21" width="15.7109375" customWidth="1"/>
    <col min="22" max="23" width="26.7109375" customWidth="1"/>
    <col min="24" max="24" width="65.7109375" customWidth="1"/>
    <col min="25" max="25" width="12.7109375" customWidth="1"/>
    <col min="26" max="26" width="40.7109375" customWidth="1"/>
    <col min="27" max="30" width="16.7109375" customWidth="1"/>
  </cols>
  <sheetData>
    <row r="1" spans="1:30" ht="42" customHeight="1">
      <c r="A1" s="4" t="s">
        <v>62</v>
      </c>
      <c r="B1" s="4" t="s">
        <v>25</v>
      </c>
      <c r="C1" s="4" t="s">
        <v>63</v>
      </c>
      <c r="D1" s="4" t="s">
        <v>64</v>
      </c>
      <c r="E1" s="4" t="s">
        <v>65</v>
      </c>
      <c r="F1" s="4" t="s">
        <v>66</v>
      </c>
      <c r="G1" s="4" t="s">
        <v>67</v>
      </c>
      <c r="H1" s="4" t="s">
        <v>68</v>
      </c>
      <c r="I1" s="4" t="s">
        <v>69</v>
      </c>
      <c r="J1" s="4" t="s">
        <v>70</v>
      </c>
      <c r="K1" s="4" t="s">
        <v>71</v>
      </c>
      <c r="L1" s="4" t="s">
        <v>72</v>
      </c>
      <c r="M1" s="4" t="s">
        <v>73</v>
      </c>
      <c r="N1" s="4" t="s">
        <v>27</v>
      </c>
      <c r="O1" s="4" t="s">
        <v>74</v>
      </c>
      <c r="P1" s="4" t="s">
        <v>75</v>
      </c>
      <c r="Q1" s="4" t="s">
        <v>76</v>
      </c>
      <c r="R1" s="4" t="s">
        <v>77</v>
      </c>
      <c r="S1" s="4" t="s">
        <v>78</v>
      </c>
      <c r="T1" s="4" t="s">
        <v>79</v>
      </c>
      <c r="U1" s="4" t="s">
        <v>80</v>
      </c>
      <c r="V1" s="4" t="s">
        <v>81</v>
      </c>
      <c r="W1" s="4" t="s">
        <v>82</v>
      </c>
      <c r="X1" s="4" t="s">
        <v>83</v>
      </c>
      <c r="Y1" s="4" t="s">
        <v>84</v>
      </c>
      <c r="Z1" s="4" t="s">
        <v>85</v>
      </c>
      <c r="AA1" s="4" t="s">
        <v>86</v>
      </c>
      <c r="AB1" s="4" t="s">
        <v>87</v>
      </c>
      <c r="AC1" s="4" t="s">
        <v>88</v>
      </c>
      <c r="AD1" s="4" t="s">
        <v>89</v>
      </c>
    </row>
    <row r="2" spans="1:30">
      <c r="A2" t="s">
        <v>90</v>
      </c>
      <c r="B2" t="s">
        <v>33</v>
      </c>
      <c r="C2" t="s">
        <v>91</v>
      </c>
      <c r="D2" t="s">
        <v>92</v>
      </c>
      <c r="E2" t="s">
        <v>93</v>
      </c>
      <c r="F2" s="9">
        <v>300</v>
      </c>
      <c r="G2" t="s">
        <v>94</v>
      </c>
      <c r="H2" s="7">
        <v>0</v>
      </c>
      <c r="I2" s="9">
        <v>1</v>
      </c>
      <c r="J2" s="6">
        <f>CEILING(F2*(1+H2),I2)</f>
        <v>300</v>
      </c>
      <c r="K2" s="9">
        <v>1.3</v>
      </c>
      <c r="L2" s="5">
        <f>ROUND(J2*K2,2)</f>
        <v>390.0</v>
      </c>
      <c r="M2" s="9">
        <v>0.04</v>
      </c>
      <c r="N2" s="6">
        <f>ROUND(F2*M2,3)</f>
        <v>12.0</v>
      </c>
      <c r="O2" s="5">
        <f>'Labor rates'!B2</f>
        <v>48</v>
      </c>
      <c r="P2" s="5">
        <f>ROUND(N2*O2,2)</f>
        <v>576.0</v>
      </c>
      <c r="Q2" s="9">
        <v>0</v>
      </c>
      <c r="R2" s="5">
        <f>ROUND(L2+P2+Q2,2)</f>
        <v>966.0</v>
      </c>
      <c r="S2" s="7">
        <v>0.4</v>
      </c>
      <c r="T2" s="5">
        <f>ROUND(R2*(1-S2),2)</f>
        <v>579.6</v>
      </c>
      <c r="U2" s="5">
        <f>ROUND(R2*(1+S2),2)</f>
        <v>1352.4</v>
      </c>
      <c r="V2" t="s">
        <v>95</v>
      </c>
      <c r="W2" t="s">
        <v>96</v>
      </c>
      <c r="X2" t="s">
        <v>97</v>
      </c>
      <c r="Y2" t="s">
        <v>98</v>
      </c>
      <c r="Z2" t="s">
        <v>99</v>
      </c>
      <c r="AA2" s="6">
        <f>J2/I2</f>
        <v>300.0</v>
      </c>
      <c r="AB2" s="6">
        <f>J2-F2</f>
        <v>0.0</v>
      </c>
      <c r="AC2" s="5">
        <f>L2*(1-S2)</f>
        <v>234.0</v>
      </c>
      <c r="AD2" s="5">
        <f>L2*(1+S2)</f>
        <v>546.0</v>
      </c>
    </row>
    <row r="3" spans="1:30">
      <c r="A3" t="s">
        <v>100</v>
      </c>
      <c r="B3" t="s">
        <v>33</v>
      </c>
      <c r="C3" t="s">
        <v>91</v>
      </c>
      <c r="D3" t="s">
        <v>101</v>
      </c>
      <c r="E3" t="s">
        <v>102</v>
      </c>
      <c r="F3" s="9">
        <v>100</v>
      </c>
      <c r="G3" t="s">
        <v>94</v>
      </c>
      <c r="H3" s="7">
        <v>0</v>
      </c>
      <c r="I3" s="9">
        <v>1</v>
      </c>
      <c r="J3" s="6">
        <f>CEILING(F3*(1+H3),I3)</f>
        <v>100</v>
      </c>
      <c r="K3" s="9">
        <v>1.4</v>
      </c>
      <c r="L3" s="5">
        <f>ROUND(J3*K3,2)</f>
        <v>140.0</v>
      </c>
      <c r="M3" s="9">
        <v>0.04</v>
      </c>
      <c r="N3" s="6">
        <f>ROUND(F3*M3,3)</f>
        <v>4.0</v>
      </c>
      <c r="O3" s="5">
        <f>'Labor rates'!B2</f>
        <v>48</v>
      </c>
      <c r="P3" s="5">
        <f>ROUND(N3*O3,2)</f>
        <v>192.0</v>
      </c>
      <c r="Q3" s="9">
        <v>0</v>
      </c>
      <c r="R3" s="5">
        <f>ROUND(L3+P3+Q3,2)</f>
        <v>332.0</v>
      </c>
      <c r="S3" s="7">
        <v>0.4</v>
      </c>
      <c r="T3" s="5">
        <f>ROUND(R3*(1-S3),2)</f>
        <v>199.2</v>
      </c>
      <c r="U3" s="5">
        <f>ROUND(R3*(1+S3),2)</f>
        <v>464.8</v>
      </c>
      <c r="V3" t="s">
        <v>95</v>
      </c>
      <c r="W3" t="s">
        <v>96</v>
      </c>
      <c r="X3" t="s">
        <v>103</v>
      </c>
      <c r="Y3" t="s">
        <v>98</v>
      </c>
      <c r="Z3" t="s">
        <v>99</v>
      </c>
      <c r="AA3" s="6">
        <f>J3/I3</f>
        <v>100.0</v>
      </c>
      <c r="AB3" s="6">
        <f>J3-F3</f>
        <v>0.0</v>
      </c>
      <c r="AC3" s="5">
        <f>L3*(1-S3)</f>
        <v>84.0</v>
      </c>
      <c r="AD3" s="5">
        <f>L3*(1+S3)</f>
        <v>196.0</v>
      </c>
    </row>
    <row r="4" spans="1:30">
      <c r="A4" t="s">
        <v>104</v>
      </c>
      <c r="B4" t="s">
        <v>33</v>
      </c>
      <c r="C4" t="s">
        <v>91</v>
      </c>
      <c r="D4" t="s">
        <v>105</v>
      </c>
      <c r="E4" t="s">
        <v>106</v>
      </c>
      <c r="F4" s="9">
        <v>1</v>
      </c>
      <c r="G4" t="s">
        <v>107</v>
      </c>
      <c r="H4" s="7">
        <v>0</v>
      </c>
      <c r="I4" s="9">
        <v>1</v>
      </c>
      <c r="J4" s="6">
        <f>CEILING(F4*(1+H4),I4)</f>
        <v>1</v>
      </c>
      <c r="K4" s="9">
        <v>0</v>
      </c>
      <c r="L4" s="5">
        <f>ROUND(J4*K4,2)</f>
        <v>0.0</v>
      </c>
      <c r="M4" s="9">
        <v>0</v>
      </c>
      <c r="N4" s="6">
        <f>ROUND(F4*M4,3)</f>
        <v>0.0</v>
      </c>
      <c r="O4" s="5">
        <f>'Labor rates'!B2</f>
        <v>48</v>
      </c>
      <c r="P4" s="5">
        <f>ROUND(N4*O4,2)</f>
        <v>0.0</v>
      </c>
      <c r="Q4" s="9">
        <v>2200</v>
      </c>
      <c r="R4" s="5">
        <f>ROUND(L4+P4+Q4,2)</f>
        <v>2200.0</v>
      </c>
      <c r="S4" s="7">
        <v>0.4</v>
      </c>
      <c r="T4" s="5">
        <f>ROUND(R4*(1-S4),2)</f>
        <v>1320.0</v>
      </c>
      <c r="U4" s="5">
        <f>ROUND(R4*(1+S4),2)</f>
        <v>3080.0</v>
      </c>
      <c r="V4" t="s">
        <v>95</v>
      </c>
      <c r="W4" t="s">
        <v>96</v>
      </c>
      <c r="X4" t="s">
        <v>108</v>
      </c>
      <c r="Y4" t="s">
        <v>98</v>
      </c>
      <c r="Z4" t="s">
        <v>99</v>
      </c>
      <c r="AA4" s="6">
        <f>J4/I4</f>
        <v>1.0</v>
      </c>
      <c r="AB4" s="6">
        <f>J4-F4</f>
        <v>0.0</v>
      </c>
      <c r="AC4" s="5">
        <f>L4*(1-S4)</f>
        <v>0.0</v>
      </c>
      <c r="AD4" s="5">
        <f>L4*(1+S4)</f>
        <v>0.0</v>
      </c>
    </row>
    <row r="5" spans="1:30">
      <c r="A5" t="s">
        <v>109</v>
      </c>
      <c r="B5" t="s">
        <v>33</v>
      </c>
      <c r="C5" t="s">
        <v>91</v>
      </c>
      <c r="D5" t="s">
        <v>110</v>
      </c>
      <c r="E5" t="s">
        <v>111</v>
      </c>
      <c r="F5" s="9">
        <v>5500</v>
      </c>
      <c r="G5" t="s">
        <v>112</v>
      </c>
      <c r="H5" s="7">
        <v>0</v>
      </c>
      <c r="I5" s="9">
        <v>1</v>
      </c>
      <c r="J5" s="6">
        <f>CEILING(F5*(1+H5),I5)</f>
        <v>5500</v>
      </c>
      <c r="K5" s="9">
        <v>0</v>
      </c>
      <c r="L5" s="5">
        <f>ROUND(J5*K5,2)</f>
        <v>0.0</v>
      </c>
      <c r="M5" s="9">
        <v>0.005</v>
      </c>
      <c r="N5" s="6">
        <f>ROUND(F5*M5,3)</f>
        <v>27.5</v>
      </c>
      <c r="O5" s="5">
        <f>'Labor rates'!B2</f>
        <v>48</v>
      </c>
      <c r="P5" s="5">
        <f>ROUND(N5*O5,2)</f>
        <v>1320.0</v>
      </c>
      <c r="Q5" s="9">
        <v>1100</v>
      </c>
      <c r="R5" s="5">
        <f>ROUND(L5+P5+Q5,2)</f>
        <v>2420.0</v>
      </c>
      <c r="S5" s="7">
        <v>0.4</v>
      </c>
      <c r="T5" s="5">
        <f>ROUND(R5*(1-S5),2)</f>
        <v>1452.0</v>
      </c>
      <c r="U5" s="5">
        <f>ROUND(R5*(1+S5),2)</f>
        <v>3388.0</v>
      </c>
      <c r="V5" t="s">
        <v>95</v>
      </c>
      <c r="W5" t="s">
        <v>96</v>
      </c>
      <c r="X5" t="s">
        <v>113</v>
      </c>
      <c r="Y5" t="s">
        <v>98</v>
      </c>
      <c r="Z5" t="s">
        <v>99</v>
      </c>
      <c r="AA5" s="6">
        <f>J5/I5</f>
        <v>5500.0</v>
      </c>
      <c r="AB5" s="6">
        <f>J5-F5</f>
        <v>0.0</v>
      </c>
      <c r="AC5" s="5">
        <f>L5*(1-S5)</f>
        <v>0.0</v>
      </c>
      <c r="AD5" s="5">
        <f>L5*(1+S5)</f>
        <v>0.0</v>
      </c>
    </row>
    <row r="6" spans="1:30">
      <c r="A6" t="s">
        <v>114</v>
      </c>
      <c r="B6" t="s">
        <v>33</v>
      </c>
      <c r="C6" t="s">
        <v>91</v>
      </c>
      <c r="D6" t="s">
        <v>115</v>
      </c>
      <c r="E6" t="s">
        <v>116</v>
      </c>
      <c r="F6" s="9">
        <v>51</v>
      </c>
      <c r="G6" t="s">
        <v>117</v>
      </c>
      <c r="H6" s="7">
        <v>0</v>
      </c>
      <c r="I6" s="9">
        <v>1</v>
      </c>
      <c r="J6" s="6">
        <f>CEILING(F6*(1+H6),I6)</f>
        <v>51</v>
      </c>
      <c r="K6" s="9">
        <v>0</v>
      </c>
      <c r="L6" s="5">
        <f>ROUND(J6*K6,2)</f>
        <v>0.0</v>
      </c>
      <c r="M6" s="9">
        <v>0.12</v>
      </c>
      <c r="N6" s="6">
        <f>ROUND(F6*M6,3)</f>
        <v>6.12</v>
      </c>
      <c r="O6" s="5">
        <f>'Labor rates'!B2</f>
        <v>48</v>
      </c>
      <c r="P6" s="5">
        <f>ROUND(N6*O6,2)</f>
        <v>293.76</v>
      </c>
      <c r="Q6" s="9">
        <v>650</v>
      </c>
      <c r="R6" s="5">
        <f>ROUND(L6+P6+Q6,2)</f>
        <v>943.76</v>
      </c>
      <c r="S6" s="7">
        <v>0.4</v>
      </c>
      <c r="T6" s="5">
        <f>ROUND(R6*(1-S6),2)</f>
        <v>566.26</v>
      </c>
      <c r="U6" s="5">
        <f>ROUND(R6*(1+S6),2)</f>
        <v>1321.26</v>
      </c>
      <c r="V6" t="s">
        <v>95</v>
      </c>
      <c r="W6" t="s">
        <v>96</v>
      </c>
      <c r="X6" t="s">
        <v>118</v>
      </c>
      <c r="Y6" t="s">
        <v>98</v>
      </c>
      <c r="Z6" t="s">
        <v>99</v>
      </c>
      <c r="AA6" s="6">
        <f>J6/I6</f>
        <v>51.0</v>
      </c>
      <c r="AB6" s="6">
        <f>J6-F6</f>
        <v>0.0</v>
      </c>
      <c r="AC6" s="5">
        <f>L6*(1-S6)</f>
        <v>0.0</v>
      </c>
      <c r="AD6" s="5">
        <f>L6*(1+S6)</f>
        <v>0.0</v>
      </c>
    </row>
    <row r="7" spans="1:30">
      <c r="A7" t="s">
        <v>119</v>
      </c>
      <c r="B7" t="s">
        <v>33</v>
      </c>
      <c r="C7" t="s">
        <v>91</v>
      </c>
      <c r="D7" t="s">
        <v>120</v>
      </c>
      <c r="E7" t="s">
        <v>121</v>
      </c>
      <c r="F7" s="9">
        <v>84.378</v>
      </c>
      <c r="G7" t="s">
        <v>117</v>
      </c>
      <c r="H7" s="7">
        <v>0</v>
      </c>
      <c r="I7" s="9">
        <v>1</v>
      </c>
      <c r="J7" s="6">
        <f>CEILING(F7*(1+H7),I7)</f>
        <v>85</v>
      </c>
      <c r="K7" s="9">
        <v>38</v>
      </c>
      <c r="L7" s="5">
        <f>ROUND(J7*K7,2)</f>
        <v>3230.0</v>
      </c>
      <c r="M7" s="9">
        <v>0.1</v>
      </c>
      <c r="N7" s="6">
        <f>ROUND(F7*M7,3)</f>
        <v>8.438</v>
      </c>
      <c r="O7" s="5">
        <f>'Labor rates'!B2</f>
        <v>48</v>
      </c>
      <c r="P7" s="5">
        <f>ROUND(N7*O7,2)</f>
        <v>405.02</v>
      </c>
      <c r="Q7" s="9">
        <v>0</v>
      </c>
      <c r="R7" s="5">
        <f>ROUND(L7+P7+Q7,2)</f>
        <v>3635.02</v>
      </c>
      <c r="S7" s="7">
        <v>0.4</v>
      </c>
      <c r="T7" s="5">
        <f>ROUND(R7*(1-S7),2)</f>
        <v>2181.01</v>
      </c>
      <c r="U7" s="5">
        <f>ROUND(R7*(1+S7),2)</f>
        <v>5089.03</v>
      </c>
      <c r="V7" t="s">
        <v>95</v>
      </c>
      <c r="W7" t="s">
        <v>96</v>
      </c>
      <c r="X7" t="s">
        <v>122</v>
      </c>
      <c r="Y7" t="s">
        <v>98</v>
      </c>
      <c r="Z7" t="s">
        <v>99</v>
      </c>
      <c r="AA7" s="6">
        <f>J7/I7</f>
        <v>85.0</v>
      </c>
      <c r="AB7" s="6">
        <f>J7-F7</f>
        <v>0.6219999999999999</v>
      </c>
      <c r="AC7" s="5">
        <f>L7*(1-S7)</f>
        <v>1938.0</v>
      </c>
      <c r="AD7" s="5">
        <f>L7*(1+S7)</f>
        <v>4522.0</v>
      </c>
    </row>
    <row r="8" spans="1:30">
      <c r="A8" t="s">
        <v>123</v>
      </c>
      <c r="B8" t="s">
        <v>33</v>
      </c>
      <c r="C8" t="s">
        <v>91</v>
      </c>
      <c r="D8" t="s">
        <v>124</v>
      </c>
      <c r="E8" t="s">
        <v>125</v>
      </c>
      <c r="F8" s="9">
        <v>3797</v>
      </c>
      <c r="G8" t="s">
        <v>112</v>
      </c>
      <c r="H8" s="7">
        <v>0</v>
      </c>
      <c r="I8" s="9">
        <v>1</v>
      </c>
      <c r="J8" s="6">
        <f>CEILING(F8*(1+H8),I8)</f>
        <v>3797</v>
      </c>
      <c r="K8" s="9">
        <v>0</v>
      </c>
      <c r="L8" s="5">
        <f>ROUND(J8*K8,2)</f>
        <v>0.0</v>
      </c>
      <c r="M8" s="9">
        <v>0.012</v>
      </c>
      <c r="N8" s="6">
        <f>ROUND(F8*M8,3)</f>
        <v>45.564</v>
      </c>
      <c r="O8" s="5">
        <f>'Labor rates'!B2</f>
        <v>48</v>
      </c>
      <c r="P8" s="5">
        <f>ROUND(N8*O8,2)</f>
        <v>2187.07</v>
      </c>
      <c r="Q8" s="9">
        <v>850</v>
      </c>
      <c r="R8" s="5">
        <f>ROUND(L8+P8+Q8,2)</f>
        <v>3037.07</v>
      </c>
      <c r="S8" s="7">
        <v>0.4</v>
      </c>
      <c r="T8" s="5">
        <f>ROUND(R8*(1-S8),2)</f>
        <v>1822.24</v>
      </c>
      <c r="U8" s="5">
        <f>ROUND(R8*(1+S8),2)</f>
        <v>4251.9</v>
      </c>
      <c r="V8" t="s">
        <v>95</v>
      </c>
      <c r="W8" t="s">
        <v>96</v>
      </c>
      <c r="X8" t="s">
        <v>126</v>
      </c>
      <c r="Y8" t="s">
        <v>98</v>
      </c>
      <c r="Z8" t="s">
        <v>99</v>
      </c>
      <c r="AA8" s="6">
        <f>J8/I8</f>
        <v>3797.0</v>
      </c>
      <c r="AB8" s="6">
        <f>J8-F8</f>
        <v>0.0</v>
      </c>
      <c r="AC8" s="5">
        <f>L8*(1-S8)</f>
        <v>0.0</v>
      </c>
      <c r="AD8" s="5">
        <f>L8*(1+S8)</f>
        <v>0.0</v>
      </c>
    </row>
    <row r="9" spans="1:30">
      <c r="A9" t="s">
        <v>127</v>
      </c>
      <c r="B9" t="s">
        <v>33</v>
      </c>
      <c r="C9" t="s">
        <v>91</v>
      </c>
      <c r="D9" t="s">
        <v>128</v>
      </c>
      <c r="E9" t="s">
        <v>129</v>
      </c>
      <c r="F9" s="9">
        <v>3</v>
      </c>
      <c r="G9" t="s">
        <v>130</v>
      </c>
      <c r="H9" s="7">
        <v>0</v>
      </c>
      <c r="I9" s="9">
        <v>1</v>
      </c>
      <c r="J9" s="6">
        <f>CEILING(F9*(1+H9),I9)</f>
        <v>3</v>
      </c>
      <c r="K9" s="9">
        <v>0</v>
      </c>
      <c r="L9" s="5">
        <f>ROUND(J9*K9,2)</f>
        <v>0.0</v>
      </c>
      <c r="M9" s="9">
        <v>0</v>
      </c>
      <c r="N9" s="6">
        <f>ROUND(F9*M9,3)</f>
        <v>0.0</v>
      </c>
      <c r="O9" s="5">
        <f>'Labor rates'!B2</f>
        <v>48</v>
      </c>
      <c r="P9" s="5">
        <f>ROUND(N9*O9,2)</f>
        <v>0.0</v>
      </c>
      <c r="Q9" s="9">
        <v>900</v>
      </c>
      <c r="R9" s="5">
        <f>ROUND(L9+P9+Q9,2)</f>
        <v>900.0</v>
      </c>
      <c r="S9" s="7">
        <v>0.4</v>
      </c>
      <c r="T9" s="5">
        <f>ROUND(R9*(1-S9),2)</f>
        <v>540.0</v>
      </c>
      <c r="U9" s="5">
        <f>ROUND(R9*(1+S9),2)</f>
        <v>1260.0</v>
      </c>
      <c r="V9" t="s">
        <v>95</v>
      </c>
      <c r="W9" t="s">
        <v>96</v>
      </c>
      <c r="X9" t="s">
        <v>131</v>
      </c>
      <c r="Y9" t="s">
        <v>98</v>
      </c>
      <c r="Z9" t="s">
        <v>99</v>
      </c>
      <c r="AA9" s="6">
        <f>J9/I9</f>
        <v>3.0</v>
      </c>
      <c r="AB9" s="6">
        <f>J9-F9</f>
        <v>0.0</v>
      </c>
      <c r="AC9" s="5">
        <f>L9*(1-S9)</f>
        <v>0.0</v>
      </c>
      <c r="AD9" s="5">
        <f>L9*(1+S9)</f>
        <v>0.0</v>
      </c>
    </row>
    <row r="10" spans="1:30">
      <c r="A10" t="s">
        <v>132</v>
      </c>
      <c r="B10" t="s">
        <v>33</v>
      </c>
      <c r="C10" t="s">
        <v>91</v>
      </c>
      <c r="D10" t="s">
        <v>133</v>
      </c>
      <c r="E10" t="s">
        <v>134</v>
      </c>
      <c r="F10" s="9">
        <v>3797</v>
      </c>
      <c r="G10" t="s">
        <v>112</v>
      </c>
      <c r="H10" s="7">
        <v>0</v>
      </c>
      <c r="I10" s="9">
        <v>1</v>
      </c>
      <c r="J10" s="6">
        <f>CEILING(F10*(1+H10),I10)</f>
        <v>3797</v>
      </c>
      <c r="K10" s="9">
        <v>0.32</v>
      </c>
      <c r="L10" s="5">
        <f>ROUND(J10*K10,2)</f>
        <v>1215.04</v>
      </c>
      <c r="M10" s="9">
        <v>0.004</v>
      </c>
      <c r="N10" s="6">
        <f>ROUND(F10*M10,3)</f>
        <v>15.188</v>
      </c>
      <c r="O10" s="5">
        <f>'Labor rates'!B2</f>
        <v>48</v>
      </c>
      <c r="P10" s="5">
        <f>ROUND(N10*O10,2)</f>
        <v>729.02</v>
      </c>
      <c r="Q10" s="9">
        <v>0</v>
      </c>
      <c r="R10" s="5">
        <f>ROUND(L10+P10+Q10,2)</f>
        <v>1944.06</v>
      </c>
      <c r="S10" s="7">
        <v>0.4</v>
      </c>
      <c r="T10" s="5">
        <f>ROUND(R10*(1-S10),2)</f>
        <v>1166.44</v>
      </c>
      <c r="U10" s="5">
        <f>ROUND(R10*(1+S10),2)</f>
        <v>2721.68</v>
      </c>
      <c r="V10" t="s">
        <v>95</v>
      </c>
      <c r="W10" t="s">
        <v>96</v>
      </c>
      <c r="X10" t="s">
        <v>135</v>
      </c>
      <c r="Y10" t="s">
        <v>98</v>
      </c>
      <c r="Z10" t="s">
        <v>99</v>
      </c>
      <c r="AA10" s="6">
        <f>J10/I10</f>
        <v>3797.0</v>
      </c>
      <c r="AB10" s="6">
        <f>J10-F10</f>
        <v>0.0</v>
      </c>
      <c r="AC10" s="5">
        <f>L10*(1-S10)</f>
        <v>729.024</v>
      </c>
      <c r="AD10" s="5">
        <f>L10*(1+S10)</f>
        <v>1701.0559999999998</v>
      </c>
    </row>
    <row r="11" spans="1:30">
      <c r="A11" t="s">
        <v>136</v>
      </c>
      <c r="B11" t="s">
        <v>33</v>
      </c>
      <c r="C11" t="s">
        <v>91</v>
      </c>
      <c r="D11" t="s">
        <v>137</v>
      </c>
      <c r="E11" t="s">
        <v>138</v>
      </c>
      <c r="F11" s="9">
        <v>1500</v>
      </c>
      <c r="G11" t="s">
        <v>112</v>
      </c>
      <c r="H11" s="7">
        <v>0</v>
      </c>
      <c r="I11" s="9">
        <v>1</v>
      </c>
      <c r="J11" s="6">
        <f>CEILING(F11*(1+H11),I11)</f>
        <v>1500</v>
      </c>
      <c r="K11" s="9">
        <v>4.5</v>
      </c>
      <c r="L11" s="5">
        <f>ROUND(J11*K11,2)</f>
        <v>6750.0</v>
      </c>
      <c r="M11" s="9">
        <v>0.055</v>
      </c>
      <c r="N11" s="6">
        <f>ROUND(F11*M11,3)</f>
        <v>82.5</v>
      </c>
      <c r="O11" s="5">
        <f>'Labor rates'!B2</f>
        <v>48</v>
      </c>
      <c r="P11" s="5">
        <f>ROUND(N11*O11,2)</f>
        <v>3960.0</v>
      </c>
      <c r="Q11" s="9">
        <v>0</v>
      </c>
      <c r="R11" s="5">
        <f>ROUND(L11+P11+Q11,2)</f>
        <v>10710.0</v>
      </c>
      <c r="S11" s="7">
        <v>0.4</v>
      </c>
      <c r="T11" s="5">
        <f>ROUND(R11*(1-S11),2)</f>
        <v>6426.0</v>
      </c>
      <c r="U11" s="5">
        <f>ROUND(R11*(1+S11),2)</f>
        <v>14994.0</v>
      </c>
      <c r="V11" t="s">
        <v>95</v>
      </c>
      <c r="W11" t="s">
        <v>96</v>
      </c>
      <c r="X11" t="s">
        <v>139</v>
      </c>
      <c r="Y11" t="s">
        <v>98</v>
      </c>
      <c r="Z11" t="s">
        <v>99</v>
      </c>
      <c r="AA11" s="6">
        <f>J11/I11</f>
        <v>1500.0</v>
      </c>
      <c r="AB11" s="6">
        <f>J11-F11</f>
        <v>0.0</v>
      </c>
      <c r="AC11" s="5">
        <f>L11*(1-S11)</f>
        <v>4050.0</v>
      </c>
      <c r="AD11" s="5">
        <f>L11*(1+S11)</f>
        <v>9450.0</v>
      </c>
    </row>
    <row r="12" spans="1:30">
      <c r="A12" t="s">
        <v>140</v>
      </c>
      <c r="B12" t="s">
        <v>33</v>
      </c>
      <c r="C12" t="s">
        <v>91</v>
      </c>
      <c r="D12" t="s">
        <v>141</v>
      </c>
      <c r="E12" t="s">
        <v>142</v>
      </c>
      <c r="F12" s="9">
        <v>31.944</v>
      </c>
      <c r="G12" t="s">
        <v>117</v>
      </c>
      <c r="H12" s="7">
        <v>0</v>
      </c>
      <c r="I12" s="9">
        <v>1</v>
      </c>
      <c r="J12" s="6">
        <f>CEILING(F12*(1+H12),I12)</f>
        <v>32</v>
      </c>
      <c r="K12" s="9">
        <v>48</v>
      </c>
      <c r="L12" s="5">
        <f>ROUND(J12*K12,2)</f>
        <v>1536.0</v>
      </c>
      <c r="M12" s="9">
        <v>0.15</v>
      </c>
      <c r="N12" s="6">
        <f>ROUND(F12*M12,3)</f>
        <v>4.792</v>
      </c>
      <c r="O12" s="5">
        <f>'Labor rates'!B2</f>
        <v>48</v>
      </c>
      <c r="P12" s="5">
        <f>ROUND(N12*O12,2)</f>
        <v>230.02</v>
      </c>
      <c r="Q12" s="9">
        <v>0</v>
      </c>
      <c r="R12" s="5">
        <f>ROUND(L12+P12+Q12,2)</f>
        <v>1766.02</v>
      </c>
      <c r="S12" s="7">
        <v>0.4</v>
      </c>
      <c r="T12" s="5">
        <f>ROUND(R12*(1-S12),2)</f>
        <v>1059.61</v>
      </c>
      <c r="U12" s="5">
        <f>ROUND(R12*(1+S12),2)</f>
        <v>2472.43</v>
      </c>
      <c r="V12" t="s">
        <v>95</v>
      </c>
      <c r="W12" t="s">
        <v>96</v>
      </c>
      <c r="X12" t="s">
        <v>143</v>
      </c>
      <c r="Y12" t="s">
        <v>98</v>
      </c>
      <c r="Z12" t="s">
        <v>99</v>
      </c>
      <c r="AA12" s="6">
        <f>J12/I12</f>
        <v>32.0</v>
      </c>
      <c r="AB12" s="6">
        <f>J12-F12</f>
        <v>0.05600000000000094</v>
      </c>
      <c r="AC12" s="5">
        <f>L12*(1-S12)</f>
        <v>921.5999999999999</v>
      </c>
      <c r="AD12" s="5">
        <f>L12*(1+S12)</f>
        <v>2150.3999999999996</v>
      </c>
    </row>
    <row r="13" spans="1:30">
      <c r="A13" t="s">
        <v>144</v>
      </c>
      <c r="B13" t="s">
        <v>33</v>
      </c>
      <c r="C13" t="s">
        <v>91</v>
      </c>
      <c r="D13" t="s">
        <v>145</v>
      </c>
      <c r="E13" t="s">
        <v>146</v>
      </c>
      <c r="F13" s="9">
        <v>5.324</v>
      </c>
      <c r="G13" t="s">
        <v>117</v>
      </c>
      <c r="H13" s="7">
        <v>0</v>
      </c>
      <c r="I13" s="9">
        <v>1</v>
      </c>
      <c r="J13" s="6">
        <f>CEILING(F13*(1+H13),I13)</f>
        <v>6</v>
      </c>
      <c r="K13" s="9">
        <v>55</v>
      </c>
      <c r="L13" s="5">
        <f>ROUND(J13*K13,2)</f>
        <v>330.0</v>
      </c>
      <c r="M13" s="9">
        <v>0.15</v>
      </c>
      <c r="N13" s="6">
        <f>ROUND(F13*M13,3)</f>
        <v>0.799</v>
      </c>
      <c r="O13" s="5">
        <f>'Labor rates'!B2</f>
        <v>48</v>
      </c>
      <c r="P13" s="5">
        <f>ROUND(N13*O13,2)</f>
        <v>38.35</v>
      </c>
      <c r="Q13" s="9">
        <v>0</v>
      </c>
      <c r="R13" s="5">
        <f>ROUND(L13+P13+Q13,2)</f>
        <v>368.35</v>
      </c>
      <c r="S13" s="7">
        <v>0.4</v>
      </c>
      <c r="T13" s="5">
        <f>ROUND(R13*(1-S13),2)</f>
        <v>221.01</v>
      </c>
      <c r="U13" s="5">
        <f>ROUND(R13*(1+S13),2)</f>
        <v>515.69</v>
      </c>
      <c r="V13" t="s">
        <v>95</v>
      </c>
      <c r="W13" t="s">
        <v>96</v>
      </c>
      <c r="X13" t="s">
        <v>147</v>
      </c>
      <c r="Y13" t="s">
        <v>98</v>
      </c>
      <c r="Z13" t="s">
        <v>99</v>
      </c>
      <c r="AA13" s="6">
        <f>J13/I13</f>
        <v>6.0</v>
      </c>
      <c r="AB13" s="6">
        <f>J13-F13</f>
        <v>0.6760000000000002</v>
      </c>
      <c r="AC13" s="5">
        <f>L13*(1-S13)</f>
        <v>198.0</v>
      </c>
      <c r="AD13" s="5">
        <f>L13*(1+S13)</f>
        <v>461.99999999999994</v>
      </c>
    </row>
    <row r="14" spans="1:30">
      <c r="A14" t="s">
        <v>148</v>
      </c>
      <c r="B14" t="s">
        <v>33</v>
      </c>
      <c r="C14" t="s">
        <v>91</v>
      </c>
      <c r="D14" t="s">
        <v>149</v>
      </c>
      <c r="E14" t="s">
        <v>150</v>
      </c>
      <c r="F14" s="9">
        <v>180</v>
      </c>
      <c r="G14" t="s">
        <v>94</v>
      </c>
      <c r="H14" s="7">
        <v>0</v>
      </c>
      <c r="I14" s="9">
        <v>1</v>
      </c>
      <c r="J14" s="6">
        <f>CEILING(F14*(1+H14),I14)</f>
        <v>180</v>
      </c>
      <c r="K14" s="9">
        <v>2.2</v>
      </c>
      <c r="L14" s="5">
        <f>ROUND(J14*K14,2)</f>
        <v>396.0</v>
      </c>
      <c r="M14" s="9">
        <v>0.04</v>
      </c>
      <c r="N14" s="6">
        <f>ROUND(F14*M14,3)</f>
        <v>7.2</v>
      </c>
      <c r="O14" s="5">
        <f>'Labor rates'!B2</f>
        <v>48</v>
      </c>
      <c r="P14" s="5">
        <f>ROUND(N14*O14,2)</f>
        <v>345.6</v>
      </c>
      <c r="Q14" s="9">
        <v>0</v>
      </c>
      <c r="R14" s="5">
        <f>ROUND(L14+P14+Q14,2)</f>
        <v>741.6</v>
      </c>
      <c r="S14" s="7">
        <v>0.4</v>
      </c>
      <c r="T14" s="5">
        <f>ROUND(R14*(1-S14),2)</f>
        <v>444.96</v>
      </c>
      <c r="U14" s="5">
        <f>ROUND(R14*(1+S14),2)</f>
        <v>1038.24</v>
      </c>
      <c r="V14" t="s">
        <v>95</v>
      </c>
      <c r="W14" t="s">
        <v>96</v>
      </c>
      <c r="X14" t="s">
        <v>151</v>
      </c>
      <c r="Y14" t="s">
        <v>98</v>
      </c>
      <c r="Z14" t="s">
        <v>99</v>
      </c>
      <c r="AA14" s="6">
        <f>J14/I14</f>
        <v>180.0</v>
      </c>
      <c r="AB14" s="6">
        <f>J14-F14</f>
        <v>0.0</v>
      </c>
      <c r="AC14" s="5">
        <f>L14*(1-S14)</f>
        <v>237.6</v>
      </c>
      <c r="AD14" s="5">
        <f>L14*(1+S14)</f>
        <v>554.4</v>
      </c>
    </row>
    <row r="15" spans="1:30">
      <c r="A15" t="s">
        <v>152</v>
      </c>
      <c r="B15" t="s">
        <v>33</v>
      </c>
      <c r="C15" t="s">
        <v>91</v>
      </c>
      <c r="D15" t="s">
        <v>153</v>
      </c>
      <c r="E15" t="s">
        <v>154</v>
      </c>
      <c r="F15" s="9">
        <v>16</v>
      </c>
      <c r="G15" t="s">
        <v>155</v>
      </c>
      <c r="H15" s="7">
        <v>0</v>
      </c>
      <c r="I15" s="9">
        <v>1</v>
      </c>
      <c r="J15" s="6">
        <f>CEILING(F15*(1+H15),I15)</f>
        <v>16</v>
      </c>
      <c r="K15" s="9">
        <v>32</v>
      </c>
      <c r="L15" s="5">
        <f>ROUND(J15*K15,2)</f>
        <v>512.0</v>
      </c>
      <c r="M15" s="9">
        <v>0.18</v>
      </c>
      <c r="N15" s="6">
        <f>ROUND(F15*M15,3)</f>
        <v>2.88</v>
      </c>
      <c r="O15" s="5">
        <f>'Labor rates'!B2</f>
        <v>48</v>
      </c>
      <c r="P15" s="5">
        <f>ROUND(N15*O15,2)</f>
        <v>138.24</v>
      </c>
      <c r="Q15" s="9">
        <v>0</v>
      </c>
      <c r="R15" s="5">
        <f>ROUND(L15+P15+Q15,2)</f>
        <v>650.24</v>
      </c>
      <c r="S15" s="7">
        <v>0.4</v>
      </c>
      <c r="T15" s="5">
        <f>ROUND(R15*(1-S15),2)</f>
        <v>390.14</v>
      </c>
      <c r="U15" s="5">
        <f>ROUND(R15*(1+S15),2)</f>
        <v>910.34</v>
      </c>
      <c r="V15" t="s">
        <v>95</v>
      </c>
      <c r="W15" t="s">
        <v>96</v>
      </c>
      <c r="X15" t="s">
        <v>156</v>
      </c>
      <c r="Y15" t="s">
        <v>98</v>
      </c>
      <c r="Z15" t="s">
        <v>99</v>
      </c>
      <c r="AA15" s="6">
        <f>J15/I15</f>
        <v>16.0</v>
      </c>
      <c r="AB15" s="6">
        <f>J15-F15</f>
        <v>0.0</v>
      </c>
      <c r="AC15" s="5">
        <f>L15*(1-S15)</f>
        <v>307.2</v>
      </c>
      <c r="AD15" s="5">
        <f>L15*(1+S15)</f>
        <v>716.8</v>
      </c>
    </row>
    <row r="16" spans="1:30">
      <c r="A16" t="s">
        <v>157</v>
      </c>
      <c r="B16" t="s">
        <v>33</v>
      </c>
      <c r="C16" t="s">
        <v>91</v>
      </c>
      <c r="D16" t="s">
        <v>158</v>
      </c>
      <c r="E16" t="s">
        <v>159</v>
      </c>
      <c r="F16" s="9">
        <v>4000</v>
      </c>
      <c r="G16" t="s">
        <v>112</v>
      </c>
      <c r="H16" s="7">
        <v>0</v>
      </c>
      <c r="I16" s="9">
        <v>1</v>
      </c>
      <c r="J16" s="6">
        <f>CEILING(F16*(1+H16),I16)</f>
        <v>4000</v>
      </c>
      <c r="K16" s="9">
        <v>0.65</v>
      </c>
      <c r="L16" s="5">
        <f>ROUND(J16*K16,2)</f>
        <v>2600.0</v>
      </c>
      <c r="M16" s="9">
        <v>0.012</v>
      </c>
      <c r="N16" s="6">
        <f>ROUND(F16*M16,3)</f>
        <v>48.0</v>
      </c>
      <c r="O16" s="5">
        <f>'Labor rates'!B2</f>
        <v>48</v>
      </c>
      <c r="P16" s="5">
        <f>ROUND(N16*O16,2)</f>
        <v>2304.0</v>
      </c>
      <c r="Q16" s="9">
        <v>0</v>
      </c>
      <c r="R16" s="5">
        <f>ROUND(L16+P16+Q16,2)</f>
        <v>4904.0</v>
      </c>
      <c r="S16" s="7">
        <v>0.4</v>
      </c>
      <c r="T16" s="5">
        <f>ROUND(R16*(1-S16),2)</f>
        <v>2942.4</v>
      </c>
      <c r="U16" s="5">
        <f>ROUND(R16*(1+S16),2)</f>
        <v>6865.6</v>
      </c>
      <c r="V16" t="s">
        <v>95</v>
      </c>
      <c r="W16" t="s">
        <v>96</v>
      </c>
      <c r="X16" t="s">
        <v>160</v>
      </c>
      <c r="Y16" t="s">
        <v>98</v>
      </c>
      <c r="Z16" t="s">
        <v>99</v>
      </c>
      <c r="AA16" s="6">
        <f>J16/I16</f>
        <v>4000.0</v>
      </c>
      <c r="AB16" s="6">
        <f>J16-F16</f>
        <v>0.0</v>
      </c>
      <c r="AC16" s="5">
        <f>L16*(1-S16)</f>
        <v>1560.0</v>
      </c>
      <c r="AD16" s="5">
        <f>L16*(1+S16)</f>
        <v>3639.9999999999995</v>
      </c>
    </row>
    <row r="17" spans="1:30">
      <c r="A17" t="s">
        <v>161</v>
      </c>
      <c r="B17" t="s">
        <v>33</v>
      </c>
      <c r="C17" t="s">
        <v>91</v>
      </c>
      <c r="D17" t="s">
        <v>162</v>
      </c>
      <c r="E17" t="s">
        <v>163</v>
      </c>
      <c r="F17" s="9">
        <v>1</v>
      </c>
      <c r="G17" t="s">
        <v>164</v>
      </c>
      <c r="H17" s="7">
        <v>0</v>
      </c>
      <c r="I17" s="9">
        <v>1</v>
      </c>
      <c r="J17" s="6">
        <f>CEILING(F17*(1+H17),I17)</f>
        <v>1</v>
      </c>
      <c r="K17" s="9">
        <v>550</v>
      </c>
      <c r="L17" s="5">
        <f>ROUND(J17*K17,2)</f>
        <v>550.0</v>
      </c>
      <c r="M17" s="9">
        <v>4</v>
      </c>
      <c r="N17" s="6">
        <f>ROUND(F17*M17,3)</f>
        <v>4.0</v>
      </c>
      <c r="O17" s="5">
        <f>'Labor rates'!B2</f>
        <v>48</v>
      </c>
      <c r="P17" s="5">
        <f>ROUND(N17*O17,2)</f>
        <v>192.0</v>
      </c>
      <c r="Q17" s="9">
        <v>0</v>
      </c>
      <c r="R17" s="5">
        <f>ROUND(L17+P17+Q17,2)</f>
        <v>742.0</v>
      </c>
      <c r="S17" s="7">
        <v>0.4</v>
      </c>
      <c r="T17" s="5">
        <f>ROUND(R17*(1-S17),2)</f>
        <v>445.2</v>
      </c>
      <c r="U17" s="5">
        <f>ROUND(R17*(1+S17),2)</f>
        <v>1038.8</v>
      </c>
      <c r="V17" t="s">
        <v>95</v>
      </c>
      <c r="W17" t="s">
        <v>96</v>
      </c>
      <c r="X17" t="s">
        <v>165</v>
      </c>
      <c r="Y17" t="s">
        <v>98</v>
      </c>
      <c r="Z17" t="s">
        <v>99</v>
      </c>
      <c r="AA17" s="6">
        <f>J17/I17</f>
        <v>1.0</v>
      </c>
      <c r="AB17" s="6">
        <f>J17-F17</f>
        <v>0.0</v>
      </c>
      <c r="AC17" s="5">
        <f>L17*(1-S17)</f>
        <v>330.0</v>
      </c>
      <c r="AD17" s="5">
        <f>L17*(1+S17)</f>
        <v>770.0</v>
      </c>
    </row>
    <row r="18" spans="1:30">
      <c r="A18" t="s">
        <v>166</v>
      </c>
      <c r="B18" t="s">
        <v>33</v>
      </c>
      <c r="C18" t="s">
        <v>91</v>
      </c>
      <c r="D18" t="s">
        <v>167</v>
      </c>
      <c r="E18" t="s">
        <v>168</v>
      </c>
      <c r="F18" s="9">
        <v>400</v>
      </c>
      <c r="G18" t="s">
        <v>94</v>
      </c>
      <c r="H18" s="7">
        <v>0</v>
      </c>
      <c r="I18" s="9">
        <v>1</v>
      </c>
      <c r="J18" s="6">
        <f>CEILING(F18*(1+H18),I18)</f>
        <v>400</v>
      </c>
      <c r="K18" s="9">
        <v>0.45</v>
      </c>
      <c r="L18" s="5">
        <f>ROUND(J18*K18,2)</f>
        <v>180.0</v>
      </c>
      <c r="M18" s="9">
        <v>0.025</v>
      </c>
      <c r="N18" s="6">
        <f>ROUND(F18*M18,3)</f>
        <v>10.0</v>
      </c>
      <c r="O18" s="5">
        <f>'Labor rates'!B2</f>
        <v>48</v>
      </c>
      <c r="P18" s="5">
        <f>ROUND(N18*O18,2)</f>
        <v>480.0</v>
      </c>
      <c r="Q18" s="9">
        <v>0</v>
      </c>
      <c r="R18" s="5">
        <f>ROUND(L18+P18+Q18,2)</f>
        <v>660.0</v>
      </c>
      <c r="S18" s="7">
        <v>0.4</v>
      </c>
      <c r="T18" s="5">
        <f>ROUND(R18*(1-S18),2)</f>
        <v>396.0</v>
      </c>
      <c r="U18" s="5">
        <f>ROUND(R18*(1+S18),2)</f>
        <v>924.0</v>
      </c>
      <c r="V18" t="s">
        <v>95</v>
      </c>
      <c r="W18" t="s">
        <v>96</v>
      </c>
      <c r="X18" t="s">
        <v>169</v>
      </c>
      <c r="Y18" t="s">
        <v>98</v>
      </c>
      <c r="Z18" t="s">
        <v>99</v>
      </c>
      <c r="AA18" s="6">
        <f>J18/I18</f>
        <v>400.0</v>
      </c>
      <c r="AB18" s="6">
        <f>J18-F18</f>
        <v>0.0</v>
      </c>
      <c r="AC18" s="5">
        <f>L18*(1-S18)</f>
        <v>108.0</v>
      </c>
      <c r="AD18" s="5">
        <f>L18*(1+S18)</f>
        <v>251.99999999999997</v>
      </c>
    </row>
    <row r="19" spans="1:30">
      <c r="A19" t="s">
        <v>170</v>
      </c>
      <c r="B19" t="s">
        <v>33</v>
      </c>
      <c r="C19" t="s">
        <v>91</v>
      </c>
      <c r="D19" t="s">
        <v>171</v>
      </c>
      <c r="E19" t="s">
        <v>172</v>
      </c>
      <c r="F19" s="9">
        <v>24</v>
      </c>
      <c r="G19" t="s">
        <v>164</v>
      </c>
      <c r="H19" s="7">
        <v>0</v>
      </c>
      <c r="I19" s="9">
        <v>1</v>
      </c>
      <c r="J19" s="6">
        <f>CEILING(F19*(1+H19),I19)</f>
        <v>24</v>
      </c>
      <c r="K19" s="9">
        <v>18</v>
      </c>
      <c r="L19" s="5">
        <f>ROUND(J19*K19,2)</f>
        <v>432.0</v>
      </c>
      <c r="M19" s="9">
        <v>0.3</v>
      </c>
      <c r="N19" s="6">
        <f>ROUND(F19*M19,3)</f>
        <v>7.2</v>
      </c>
      <c r="O19" s="5">
        <f>'Labor rates'!B2</f>
        <v>48</v>
      </c>
      <c r="P19" s="5">
        <f>ROUND(N19*O19,2)</f>
        <v>345.6</v>
      </c>
      <c r="Q19" s="9">
        <v>0</v>
      </c>
      <c r="R19" s="5">
        <f>ROUND(L19+P19+Q19,2)</f>
        <v>777.6</v>
      </c>
      <c r="S19" s="7">
        <v>0.4</v>
      </c>
      <c r="T19" s="5">
        <f>ROUND(R19*(1-S19),2)</f>
        <v>466.56</v>
      </c>
      <c r="U19" s="5">
        <f>ROUND(R19*(1+S19),2)</f>
        <v>1088.64</v>
      </c>
      <c r="V19" t="s">
        <v>95</v>
      </c>
      <c r="W19" t="s">
        <v>96</v>
      </c>
      <c r="X19" t="s">
        <v>173</v>
      </c>
      <c r="Y19" t="s">
        <v>98</v>
      </c>
      <c r="Z19" t="s">
        <v>99</v>
      </c>
      <c r="AA19" s="6">
        <f>J19/I19</f>
        <v>24.0</v>
      </c>
      <c r="AB19" s="6">
        <f>J19-F19</f>
        <v>0.0</v>
      </c>
      <c r="AC19" s="5">
        <f>L19*(1-S19)</f>
        <v>259.2</v>
      </c>
      <c r="AD19" s="5">
        <f>L19*(1+S19)</f>
        <v>604.8</v>
      </c>
    </row>
    <row r="20" spans="1:30">
      <c r="A20" t="s">
        <v>174</v>
      </c>
      <c r="B20" t="s">
        <v>33</v>
      </c>
      <c r="C20" t="s">
        <v>91</v>
      </c>
      <c r="D20" t="s">
        <v>175</v>
      </c>
      <c r="E20" t="s">
        <v>176</v>
      </c>
      <c r="F20" s="9">
        <v>4</v>
      </c>
      <c r="G20" t="s">
        <v>164</v>
      </c>
      <c r="H20" s="7">
        <v>0</v>
      </c>
      <c r="I20" s="9">
        <v>1</v>
      </c>
      <c r="J20" s="6">
        <f>CEILING(F20*(1+H20),I20)</f>
        <v>4</v>
      </c>
      <c r="K20" s="9">
        <v>45</v>
      </c>
      <c r="L20" s="5">
        <f>ROUND(J20*K20,2)</f>
        <v>180.0</v>
      </c>
      <c r="M20" s="9">
        <v>0.5</v>
      </c>
      <c r="N20" s="6">
        <f>ROUND(F20*M20,3)</f>
        <v>2.0</v>
      </c>
      <c r="O20" s="5">
        <f>'Labor rates'!B2</f>
        <v>48</v>
      </c>
      <c r="P20" s="5">
        <f>ROUND(N20*O20,2)</f>
        <v>96.0</v>
      </c>
      <c r="Q20" s="9">
        <v>0</v>
      </c>
      <c r="R20" s="5">
        <f>ROUND(L20+P20+Q20,2)</f>
        <v>276.0</v>
      </c>
      <c r="S20" s="7">
        <v>0.4</v>
      </c>
      <c r="T20" s="5">
        <f>ROUND(R20*(1-S20),2)</f>
        <v>165.6</v>
      </c>
      <c r="U20" s="5">
        <f>ROUND(R20*(1+S20),2)</f>
        <v>386.4</v>
      </c>
      <c r="V20" t="s">
        <v>95</v>
      </c>
      <c r="W20" t="s">
        <v>96</v>
      </c>
      <c r="X20" t="s">
        <v>177</v>
      </c>
      <c r="Y20" t="s">
        <v>98</v>
      </c>
      <c r="Z20" t="s">
        <v>99</v>
      </c>
      <c r="AA20" s="6">
        <f>J20/I20</f>
        <v>4.0</v>
      </c>
      <c r="AB20" s="6">
        <f>J20-F20</f>
        <v>0.0</v>
      </c>
      <c r="AC20" s="5">
        <f>L20*(1-S20)</f>
        <v>108.0</v>
      </c>
      <c r="AD20" s="5">
        <f>L20*(1+S20)</f>
        <v>251.99999999999997</v>
      </c>
    </row>
    <row r="21" spans="1:30">
      <c r="A21" t="s">
        <v>178</v>
      </c>
      <c r="B21" t="s">
        <v>33</v>
      </c>
      <c r="C21" t="s">
        <v>91</v>
      </c>
      <c r="D21" t="s">
        <v>179</v>
      </c>
      <c r="E21" t="s">
        <v>180</v>
      </c>
      <c r="F21" s="9">
        <v>1</v>
      </c>
      <c r="G21" t="s">
        <v>164</v>
      </c>
      <c r="H21" s="7">
        <v>0</v>
      </c>
      <c r="I21" s="9">
        <v>1</v>
      </c>
      <c r="J21" s="6">
        <f>CEILING(F21*(1+H21),I21)</f>
        <v>1</v>
      </c>
      <c r="K21" s="9">
        <v>220</v>
      </c>
      <c r="L21" s="5">
        <f>ROUND(J21*K21,2)</f>
        <v>220.0</v>
      </c>
      <c r="M21" s="9">
        <v>2</v>
      </c>
      <c r="N21" s="6">
        <f>ROUND(F21*M21,3)</f>
        <v>2.0</v>
      </c>
      <c r="O21" s="5">
        <f>'Labor rates'!B2</f>
        <v>48</v>
      </c>
      <c r="P21" s="5">
        <f>ROUND(N21*O21,2)</f>
        <v>96.0</v>
      </c>
      <c r="Q21" s="9">
        <v>0</v>
      </c>
      <c r="R21" s="5">
        <f>ROUND(L21+P21+Q21,2)</f>
        <v>316.0</v>
      </c>
      <c r="S21" s="7">
        <v>0.4</v>
      </c>
      <c r="T21" s="5">
        <f>ROUND(R21*(1-S21),2)</f>
        <v>189.6</v>
      </c>
      <c r="U21" s="5">
        <f>ROUND(R21*(1+S21),2)</f>
        <v>442.4</v>
      </c>
      <c r="V21" t="s">
        <v>95</v>
      </c>
      <c r="W21" t="s">
        <v>96</v>
      </c>
      <c r="X21" t="s">
        <v>181</v>
      </c>
      <c r="Y21" t="s">
        <v>98</v>
      </c>
      <c r="Z21" t="s">
        <v>99</v>
      </c>
      <c r="AA21" s="6">
        <f>J21/I21</f>
        <v>1.0</v>
      </c>
      <c r="AB21" s="6">
        <f>J21-F21</f>
        <v>0.0</v>
      </c>
      <c r="AC21" s="5">
        <f>L21*(1-S21)</f>
        <v>132.0</v>
      </c>
      <c r="AD21" s="5">
        <f>L21*(1+S21)</f>
        <v>308.0</v>
      </c>
    </row>
    <row r="22" spans="1:30">
      <c r="A22" t="s">
        <v>182</v>
      </c>
      <c r="B22" t="s">
        <v>33</v>
      </c>
      <c r="C22" t="s">
        <v>91</v>
      </c>
      <c r="D22" t="s">
        <v>183</v>
      </c>
      <c r="E22" t="s">
        <v>184</v>
      </c>
      <c r="F22" s="9">
        <v>1</v>
      </c>
      <c r="G22" t="s">
        <v>164</v>
      </c>
      <c r="H22" s="7">
        <v>0</v>
      </c>
      <c r="I22" s="9">
        <v>1</v>
      </c>
      <c r="J22" s="6">
        <f>CEILING(F22*(1+H22),I22)</f>
        <v>1</v>
      </c>
      <c r="K22" s="9">
        <v>450</v>
      </c>
      <c r="L22" s="5">
        <f>ROUND(J22*K22,2)</f>
        <v>450.0</v>
      </c>
      <c r="M22" s="9">
        <v>2</v>
      </c>
      <c r="N22" s="6">
        <f>ROUND(F22*M22,3)</f>
        <v>2.0</v>
      </c>
      <c r="O22" s="5">
        <f>'Labor rates'!B2</f>
        <v>48</v>
      </c>
      <c r="P22" s="5">
        <f>ROUND(N22*O22,2)</f>
        <v>96.0</v>
      </c>
      <c r="Q22" s="9">
        <v>0</v>
      </c>
      <c r="R22" s="5">
        <f>ROUND(L22+P22+Q22,2)</f>
        <v>546.0</v>
      </c>
      <c r="S22" s="7">
        <v>0.4</v>
      </c>
      <c r="T22" s="5">
        <f>ROUND(R22*(1-S22),2)</f>
        <v>327.6</v>
      </c>
      <c r="U22" s="5">
        <f>ROUND(R22*(1+S22),2)</f>
        <v>764.4</v>
      </c>
      <c r="V22" t="s">
        <v>95</v>
      </c>
      <c r="W22" t="s">
        <v>96</v>
      </c>
      <c r="X22" t="s">
        <v>185</v>
      </c>
      <c r="Y22" t="s">
        <v>98</v>
      </c>
      <c r="Z22" t="s">
        <v>99</v>
      </c>
      <c r="AA22" s="6">
        <f>J22/I22</f>
        <v>1.0</v>
      </c>
      <c r="AB22" s="6">
        <f>J22-F22</f>
        <v>0.0</v>
      </c>
      <c r="AC22" s="5">
        <f>L22*(1-S22)</f>
        <v>270.0</v>
      </c>
      <c r="AD22" s="5">
        <f>L22*(1+S22)</f>
        <v>630.0</v>
      </c>
    </row>
    <row r="23" spans="1:30">
      <c r="A23" t="s">
        <v>186</v>
      </c>
      <c r="B23" t="s">
        <v>33</v>
      </c>
      <c r="C23" t="s">
        <v>91</v>
      </c>
      <c r="D23" t="s">
        <v>187</v>
      </c>
      <c r="E23" t="s">
        <v>188</v>
      </c>
      <c r="F23" s="9">
        <v>250</v>
      </c>
      <c r="G23" t="s">
        <v>94</v>
      </c>
      <c r="H23" s="7">
        <v>0</v>
      </c>
      <c r="I23" s="9">
        <v>1</v>
      </c>
      <c r="J23" s="6">
        <f>CEILING(F23*(1+H23),I23)</f>
        <v>250</v>
      </c>
      <c r="K23" s="9">
        <v>0.32</v>
      </c>
      <c r="L23" s="5">
        <f>ROUND(J23*K23,2)</f>
        <v>80.0</v>
      </c>
      <c r="M23" s="9">
        <v>0.01</v>
      </c>
      <c r="N23" s="6">
        <f>ROUND(F23*M23,3)</f>
        <v>2.5</v>
      </c>
      <c r="O23" s="5">
        <f>'Labor rates'!B2</f>
        <v>48</v>
      </c>
      <c r="P23" s="5">
        <f>ROUND(N23*O23,2)</f>
        <v>120.0</v>
      </c>
      <c r="Q23" s="9">
        <v>0</v>
      </c>
      <c r="R23" s="5">
        <f>ROUND(L23+P23+Q23,2)</f>
        <v>200.0</v>
      </c>
      <c r="S23" s="7">
        <v>0.4</v>
      </c>
      <c r="T23" s="5">
        <f>ROUND(R23*(1-S23),2)</f>
        <v>120.0</v>
      </c>
      <c r="U23" s="5">
        <f>ROUND(R23*(1+S23),2)</f>
        <v>280.0</v>
      </c>
      <c r="V23" t="s">
        <v>95</v>
      </c>
      <c r="W23" t="s">
        <v>96</v>
      </c>
      <c r="X23" t="s">
        <v>189</v>
      </c>
      <c r="Y23" t="s">
        <v>98</v>
      </c>
      <c r="Z23" t="s">
        <v>99</v>
      </c>
      <c r="AA23" s="6">
        <f>J23/I23</f>
        <v>250.0</v>
      </c>
      <c r="AB23" s="6">
        <f>J23-F23</f>
        <v>0.0</v>
      </c>
      <c r="AC23" s="5">
        <f>L23*(1-S23)</f>
        <v>48.0</v>
      </c>
      <c r="AD23" s="5">
        <f>L23*(1+S23)</f>
        <v>112.0</v>
      </c>
    </row>
    <row r="24" spans="1:30">
      <c r="A24" t="s">
        <v>190</v>
      </c>
      <c r="B24" t="s">
        <v>33</v>
      </c>
      <c r="C24" t="s">
        <v>91</v>
      </c>
      <c r="D24" t="s">
        <v>191</v>
      </c>
      <c r="E24" t="s">
        <v>192</v>
      </c>
      <c r="F24" s="9">
        <v>12</v>
      </c>
      <c r="G24" t="s">
        <v>117</v>
      </c>
      <c r="H24" s="7">
        <v>0</v>
      </c>
      <c r="I24" s="9">
        <v>1</v>
      </c>
      <c r="J24" s="6">
        <f>CEILING(F24*(1+H24),I24)</f>
        <v>12</v>
      </c>
      <c r="K24" s="9">
        <v>65</v>
      </c>
      <c r="L24" s="5">
        <f>ROUND(J24*K24,2)</f>
        <v>780.0</v>
      </c>
      <c r="M24" s="9">
        <v>0.5</v>
      </c>
      <c r="N24" s="6">
        <f>ROUND(F24*M24,3)</f>
        <v>6.0</v>
      </c>
      <c r="O24" s="5">
        <f>'Labor rates'!B2</f>
        <v>48</v>
      </c>
      <c r="P24" s="5">
        <f>ROUND(N24*O24,2)</f>
        <v>288.0</v>
      </c>
      <c r="Q24" s="9">
        <v>0</v>
      </c>
      <c r="R24" s="5">
        <f>ROUND(L24+P24+Q24,2)</f>
        <v>1068.0</v>
      </c>
      <c r="S24" s="7">
        <v>0.4</v>
      </c>
      <c r="T24" s="5">
        <f>ROUND(R24*(1-S24),2)</f>
        <v>640.8</v>
      </c>
      <c r="U24" s="5">
        <f>ROUND(R24*(1+S24),2)</f>
        <v>1495.2</v>
      </c>
      <c r="V24" t="s">
        <v>95</v>
      </c>
      <c r="W24" t="s">
        <v>96</v>
      </c>
      <c r="X24" t="s">
        <v>193</v>
      </c>
      <c r="Y24" t="s">
        <v>98</v>
      </c>
      <c r="Z24" t="s">
        <v>99</v>
      </c>
      <c r="AA24" s="6">
        <f>J24/I24</f>
        <v>12.0</v>
      </c>
      <c r="AB24" s="6">
        <f>J24-F24</f>
        <v>0.0</v>
      </c>
      <c r="AC24" s="5">
        <f>L24*(1-S24)</f>
        <v>468.0</v>
      </c>
      <c r="AD24" s="5">
        <f>L24*(1+S24)</f>
        <v>1092.0</v>
      </c>
    </row>
    <row r="25" spans="1:30">
      <c r="A25" t="s">
        <v>194</v>
      </c>
      <c r="B25" t="s">
        <v>34</v>
      </c>
      <c r="C25" t="s">
        <v>195</v>
      </c>
      <c r="D25" t="s">
        <v>196</v>
      </c>
      <c r="E25" t="s">
        <v>197</v>
      </c>
      <c r="F25" s="9">
        <v>43.111</v>
      </c>
      <c r="G25" t="s">
        <v>117</v>
      </c>
      <c r="H25" s="7">
        <v>0</v>
      </c>
      <c r="I25" s="9">
        <v>1</v>
      </c>
      <c r="J25" s="6">
        <f>CEILING(F25*(1+H25),I25)</f>
        <v>44</v>
      </c>
      <c r="K25" s="9">
        <v>0</v>
      </c>
      <c r="L25" s="5">
        <f>ROUND(J25*K25,2)</f>
        <v>0.0</v>
      </c>
      <c r="M25" s="9">
        <v>0.25</v>
      </c>
      <c r="N25" s="6">
        <f>ROUND(F25*M25,3)</f>
        <v>10.778</v>
      </c>
      <c r="O25" s="5">
        <f>'Labor rates'!B3</f>
        <v>52</v>
      </c>
      <c r="P25" s="5">
        <f>ROUND(N25*O25,2)</f>
        <v>560.46</v>
      </c>
      <c r="Q25" s="9">
        <v>1500</v>
      </c>
      <c r="R25" s="5">
        <f>ROUND(L25+P25+Q25,2)</f>
        <v>2060.46</v>
      </c>
      <c r="S25" s="7">
        <v>0.25</v>
      </c>
      <c r="T25" s="5">
        <f>ROUND(R25*(1-S25),2)</f>
        <v>1545.35</v>
      </c>
      <c r="U25" s="5">
        <f>ROUND(R25*(1+S25),2)</f>
        <v>2575.58</v>
      </c>
      <c r="V25" t="s">
        <v>95</v>
      </c>
      <c r="W25" t="s">
        <v>198</v>
      </c>
      <c r="X25" t="s">
        <v>199</v>
      </c>
      <c r="Y25" t="s">
        <v>98</v>
      </c>
      <c r="Z25" t="s">
        <v>99</v>
      </c>
      <c r="AA25" s="6">
        <f>J25/I25</f>
        <v>44.0</v>
      </c>
      <c r="AB25" s="6">
        <f>J25-F25</f>
        <v>0.8890000000000029</v>
      </c>
      <c r="AC25" s="5">
        <f>L25*(1-S25)</f>
        <v>0.0</v>
      </c>
      <c r="AD25" s="5">
        <f>L25*(1+S25)</f>
        <v>0.0</v>
      </c>
    </row>
    <row r="26" spans="1:30">
      <c r="A26" t="s">
        <v>200</v>
      </c>
      <c r="B26" t="s">
        <v>34</v>
      </c>
      <c r="C26" t="s">
        <v>195</v>
      </c>
      <c r="D26" t="s">
        <v>201</v>
      </c>
      <c r="E26" t="s">
        <v>202</v>
      </c>
      <c r="F26" s="9">
        <v>23.951</v>
      </c>
      <c r="G26" t="s">
        <v>117</v>
      </c>
      <c r="H26" s="7">
        <v>0.07000000000000001</v>
      </c>
      <c r="I26" s="9">
        <v>0.25</v>
      </c>
      <c r="J26" s="6">
        <f>CEILING(F26*(1+H26),I26)</f>
        <v>25.75</v>
      </c>
      <c r="K26" s="9">
        <v>195</v>
      </c>
      <c r="L26" s="5">
        <f>ROUND(J26*K26,2)</f>
        <v>5021.25</v>
      </c>
      <c r="M26" s="9">
        <v>0.75</v>
      </c>
      <c r="N26" s="6">
        <f>ROUND(F26*M26,3)</f>
        <v>17.963</v>
      </c>
      <c r="O26" s="5">
        <f>'Labor rates'!B3</f>
        <v>52</v>
      </c>
      <c r="P26" s="5">
        <f>ROUND(N26*O26,2)</f>
        <v>934.08</v>
      </c>
      <c r="Q26" s="9">
        <v>0</v>
      </c>
      <c r="R26" s="5">
        <f>ROUND(L26+P26+Q26,2)</f>
        <v>5955.33</v>
      </c>
      <c r="S26" s="7">
        <v>0.25</v>
      </c>
      <c r="T26" s="5">
        <f>ROUND(R26*(1-S26),2)</f>
        <v>4466.5</v>
      </c>
      <c r="U26" s="5">
        <f>ROUND(R26*(1+S26),2)</f>
        <v>7444.16</v>
      </c>
      <c r="V26" t="s">
        <v>95</v>
      </c>
      <c r="W26" t="s">
        <v>198</v>
      </c>
      <c r="X26" t="s">
        <v>203</v>
      </c>
      <c r="Y26" t="s">
        <v>98</v>
      </c>
      <c r="Z26" t="s">
        <v>99</v>
      </c>
      <c r="AA26" s="6">
        <f>J26/I26</f>
        <v>103.0</v>
      </c>
      <c r="AB26" s="6">
        <f>J26-F26</f>
        <v>1.7989999999999995</v>
      </c>
      <c r="AC26" s="5">
        <f>L26*(1-S26)</f>
        <v>3765.9375</v>
      </c>
      <c r="AD26" s="5">
        <f>L26*(1+S26)</f>
        <v>6276.5625</v>
      </c>
    </row>
    <row r="27" spans="1:30">
      <c r="A27" t="s">
        <v>204</v>
      </c>
      <c r="B27" t="s">
        <v>34</v>
      </c>
      <c r="C27" t="s">
        <v>195</v>
      </c>
      <c r="D27" t="s">
        <v>205</v>
      </c>
      <c r="E27" t="s">
        <v>206</v>
      </c>
      <c r="F27" s="9">
        <v>47.173</v>
      </c>
      <c r="G27" t="s">
        <v>117</v>
      </c>
      <c r="H27" s="7">
        <v>0.07000000000000001</v>
      </c>
      <c r="I27" s="9">
        <v>0.25</v>
      </c>
      <c r="J27" s="6">
        <f>CEILING(F27*(1+H27),I27)</f>
        <v>50.5</v>
      </c>
      <c r="K27" s="9">
        <v>205</v>
      </c>
      <c r="L27" s="5">
        <f>ROUND(J27*K27,2)</f>
        <v>10352.5</v>
      </c>
      <c r="M27" s="9">
        <v>1.3</v>
      </c>
      <c r="N27" s="6">
        <f>ROUND(F27*M27,3)</f>
        <v>61.325</v>
      </c>
      <c r="O27" s="5">
        <f>'Labor rates'!B3</f>
        <v>52</v>
      </c>
      <c r="P27" s="5">
        <f>ROUND(N27*O27,2)</f>
        <v>3188.9</v>
      </c>
      <c r="Q27" s="9">
        <v>0</v>
      </c>
      <c r="R27" s="5">
        <f>ROUND(L27+P27+Q27,2)</f>
        <v>13541.4</v>
      </c>
      <c r="S27" s="7">
        <v>0.25</v>
      </c>
      <c r="T27" s="5">
        <f>ROUND(R27*(1-S27),2)</f>
        <v>10156.05</v>
      </c>
      <c r="U27" s="5">
        <f>ROUND(R27*(1+S27),2)</f>
        <v>16926.75</v>
      </c>
      <c r="V27" t="s">
        <v>95</v>
      </c>
      <c r="W27" t="s">
        <v>198</v>
      </c>
      <c r="X27" t="s">
        <v>207</v>
      </c>
      <c r="Y27" t="s">
        <v>98</v>
      </c>
      <c r="Z27" t="s">
        <v>99</v>
      </c>
      <c r="AA27" s="6">
        <f>J27/I27</f>
        <v>202.0</v>
      </c>
      <c r="AB27" s="6">
        <f>J27-F27</f>
        <v>3.326999999999998</v>
      </c>
      <c r="AC27" s="5">
        <f>L27*(1-S27)</f>
        <v>7764.375</v>
      </c>
      <c r="AD27" s="5">
        <f>L27*(1+S27)</f>
        <v>12940.625</v>
      </c>
    </row>
    <row r="28" spans="1:30">
      <c r="A28" t="s">
        <v>208</v>
      </c>
      <c r="B28" t="s">
        <v>34</v>
      </c>
      <c r="C28" t="s">
        <v>195</v>
      </c>
      <c r="D28" t="s">
        <v>209</v>
      </c>
      <c r="E28" t="s">
        <v>210</v>
      </c>
      <c r="F28" s="9">
        <v>47.173</v>
      </c>
      <c r="G28" t="s">
        <v>117</v>
      </c>
      <c r="H28" s="7">
        <v>0.07000000000000001</v>
      </c>
      <c r="I28" s="9">
        <v>0.25</v>
      </c>
      <c r="J28" s="6">
        <f>CEILING(F28*(1+H28),I28)</f>
        <v>50.5</v>
      </c>
      <c r="K28" s="9">
        <v>12</v>
      </c>
      <c r="L28" s="5">
        <f>ROUND(J28*K28,2)</f>
        <v>606.0</v>
      </c>
      <c r="M28" s="9">
        <v>0</v>
      </c>
      <c r="N28" s="6">
        <f>ROUND(F28*M28,3)</f>
        <v>0.0</v>
      </c>
      <c r="O28" s="5">
        <f>'Labor rates'!B3</f>
        <v>52</v>
      </c>
      <c r="P28" s="5">
        <f>ROUND(N28*O28,2)</f>
        <v>0.0</v>
      </c>
      <c r="Q28" s="9">
        <v>0</v>
      </c>
      <c r="R28" s="5">
        <f>ROUND(L28+P28+Q28,2)</f>
        <v>606.0</v>
      </c>
      <c r="S28" s="7">
        <v>0.25</v>
      </c>
      <c r="T28" s="5">
        <f>ROUND(R28*(1-S28),2)</f>
        <v>454.5</v>
      </c>
      <c r="U28" s="5">
        <f>ROUND(R28*(1+S28),2)</f>
        <v>757.5</v>
      </c>
      <c r="V28" t="s">
        <v>95</v>
      </c>
      <c r="W28" t="s">
        <v>198</v>
      </c>
      <c r="X28" t="s">
        <v>211</v>
      </c>
      <c r="Y28" t="s">
        <v>98</v>
      </c>
      <c r="Z28" t="s">
        <v>99</v>
      </c>
      <c r="AA28" s="6">
        <f>J28/I28</f>
        <v>202.0</v>
      </c>
      <c r="AB28" s="6">
        <f>J28-F28</f>
        <v>3.326999999999998</v>
      </c>
      <c r="AC28" s="5">
        <f>L28*(1-S28)</f>
        <v>454.5</v>
      </c>
      <c r="AD28" s="5">
        <f>L28*(1+S28)</f>
        <v>757.5</v>
      </c>
    </row>
    <row r="29" spans="1:30">
      <c r="A29" t="s">
        <v>212</v>
      </c>
      <c r="B29" t="s">
        <v>34</v>
      </c>
      <c r="C29" t="s">
        <v>195</v>
      </c>
      <c r="D29" t="s">
        <v>213</v>
      </c>
      <c r="E29" t="s">
        <v>214</v>
      </c>
      <c r="F29" s="9">
        <v>3797</v>
      </c>
      <c r="G29" t="s">
        <v>112</v>
      </c>
      <c r="H29" s="7">
        <v>0.1</v>
      </c>
      <c r="I29" s="9">
        <v>750</v>
      </c>
      <c r="J29" s="6">
        <f>CEILING(F29*(1+H29),I29)</f>
        <v>4500</v>
      </c>
      <c r="K29" s="9">
        <v>0.35</v>
      </c>
      <c r="L29" s="5">
        <f>ROUND(J29*K29,2)</f>
        <v>1575.0</v>
      </c>
      <c r="M29" s="9">
        <v>0.008</v>
      </c>
      <c r="N29" s="6">
        <f>ROUND(F29*M29,3)</f>
        <v>30.376</v>
      </c>
      <c r="O29" s="5">
        <f>'Labor rates'!B3</f>
        <v>52</v>
      </c>
      <c r="P29" s="5">
        <f>ROUND(N29*O29,2)</f>
        <v>1579.55</v>
      </c>
      <c r="Q29" s="9">
        <v>0</v>
      </c>
      <c r="R29" s="5">
        <f>ROUND(L29+P29+Q29,2)</f>
        <v>3154.55</v>
      </c>
      <c r="S29" s="7">
        <v>0.25</v>
      </c>
      <c r="T29" s="5">
        <f>ROUND(R29*(1-S29),2)</f>
        <v>2365.91</v>
      </c>
      <c r="U29" s="5">
        <f>ROUND(R29*(1+S29),2)</f>
        <v>3943.19</v>
      </c>
      <c r="V29" t="s">
        <v>95</v>
      </c>
      <c r="W29" t="s">
        <v>198</v>
      </c>
      <c r="X29" t="s">
        <v>215</v>
      </c>
      <c r="Y29" t="s">
        <v>98</v>
      </c>
      <c r="Z29" t="s">
        <v>99</v>
      </c>
      <c r="AA29" s="6">
        <f>J29/I29</f>
        <v>6.0</v>
      </c>
      <c r="AB29" s="6">
        <f>J29-F29</f>
        <v>703.0</v>
      </c>
      <c r="AC29" s="5">
        <f>L29*(1-S29)</f>
        <v>1181.25</v>
      </c>
      <c r="AD29" s="5">
        <f>L29*(1+S29)</f>
        <v>1968.75</v>
      </c>
    </row>
    <row r="30" spans="1:30">
      <c r="A30" t="s">
        <v>216</v>
      </c>
      <c r="B30" t="s">
        <v>34</v>
      </c>
      <c r="C30" t="s">
        <v>195</v>
      </c>
      <c r="D30" t="s">
        <v>217</v>
      </c>
      <c r="E30" t="s">
        <v>218</v>
      </c>
      <c r="F30" s="9">
        <v>3797</v>
      </c>
      <c r="G30" t="s">
        <v>112</v>
      </c>
      <c r="H30" s="7">
        <v>0.15</v>
      </c>
      <c r="I30" s="9">
        <v>2000</v>
      </c>
      <c r="J30" s="6">
        <f>CEILING(F30*(1+H30),I30)</f>
        <v>6000</v>
      </c>
      <c r="K30" s="9">
        <v>0.065</v>
      </c>
      <c r="L30" s="5">
        <f>ROUND(J30*K30,2)</f>
        <v>390.0</v>
      </c>
      <c r="M30" s="9">
        <v>0.007</v>
      </c>
      <c r="N30" s="6">
        <f>ROUND(F30*M30,3)</f>
        <v>26.579</v>
      </c>
      <c r="O30" s="5">
        <f>'Labor rates'!B3</f>
        <v>52</v>
      </c>
      <c r="P30" s="5">
        <f>ROUND(N30*O30,2)</f>
        <v>1382.11</v>
      </c>
      <c r="Q30" s="9">
        <v>0</v>
      </c>
      <c r="R30" s="5">
        <f>ROUND(L30+P30+Q30,2)</f>
        <v>1772.11</v>
      </c>
      <c r="S30" s="7">
        <v>0.25</v>
      </c>
      <c r="T30" s="5">
        <f>ROUND(R30*(1-S30),2)</f>
        <v>1329.08</v>
      </c>
      <c r="U30" s="5">
        <f>ROUND(R30*(1+S30),2)</f>
        <v>2215.14</v>
      </c>
      <c r="V30" t="s">
        <v>95</v>
      </c>
      <c r="W30" t="s">
        <v>198</v>
      </c>
      <c r="X30" t="s">
        <v>219</v>
      </c>
      <c r="Y30" t="s">
        <v>98</v>
      </c>
      <c r="Z30" t="s">
        <v>99</v>
      </c>
      <c r="AA30" s="6">
        <f>J30/I30</f>
        <v>3.0</v>
      </c>
      <c r="AB30" s="6">
        <f>J30-F30</f>
        <v>2203.0</v>
      </c>
      <c r="AC30" s="5">
        <f>L30*(1-S30)</f>
        <v>292.5</v>
      </c>
      <c r="AD30" s="5">
        <f>L30*(1+S30)</f>
        <v>487.5</v>
      </c>
    </row>
    <row r="31" spans="1:30">
      <c r="A31" t="s">
        <v>220</v>
      </c>
      <c r="B31" t="s">
        <v>34</v>
      </c>
      <c r="C31" t="s">
        <v>195</v>
      </c>
      <c r="D31" t="s">
        <v>221</v>
      </c>
      <c r="E31" t="s">
        <v>222</v>
      </c>
      <c r="F31" s="9">
        <v>720</v>
      </c>
      <c r="G31" t="s">
        <v>94</v>
      </c>
      <c r="H31" s="7">
        <v>0.1</v>
      </c>
      <c r="I31" s="9">
        <v>180</v>
      </c>
      <c r="J31" s="6">
        <f>CEILING(F31*(1+H31),I31)</f>
        <v>900</v>
      </c>
      <c r="K31" s="9">
        <v>0.08</v>
      </c>
      <c r="L31" s="5">
        <f>ROUND(J31*K31,2)</f>
        <v>72.0</v>
      </c>
      <c r="M31" s="9">
        <v>0.003</v>
      </c>
      <c r="N31" s="6">
        <f>ROUND(F31*M31,3)</f>
        <v>2.16</v>
      </c>
      <c r="O31" s="5">
        <f>'Labor rates'!B3</f>
        <v>52</v>
      </c>
      <c r="P31" s="5">
        <f>ROUND(N31*O31,2)</f>
        <v>112.32</v>
      </c>
      <c r="Q31" s="9">
        <v>0</v>
      </c>
      <c r="R31" s="5">
        <f>ROUND(L31+P31+Q31,2)</f>
        <v>184.32</v>
      </c>
      <c r="S31" s="7">
        <v>0.25</v>
      </c>
      <c r="T31" s="5">
        <f>ROUND(R31*(1-S31),2)</f>
        <v>138.24</v>
      </c>
      <c r="U31" s="5">
        <f>ROUND(R31*(1+S31),2)</f>
        <v>230.4</v>
      </c>
      <c r="V31" t="s">
        <v>95</v>
      </c>
      <c r="W31" t="s">
        <v>198</v>
      </c>
      <c r="X31" t="s">
        <v>223</v>
      </c>
      <c r="Y31" t="s">
        <v>98</v>
      </c>
      <c r="Z31" t="s">
        <v>99</v>
      </c>
      <c r="AA31" s="6">
        <f>J31/I31</f>
        <v>5.0</v>
      </c>
      <c r="AB31" s="6">
        <f>J31-F31</f>
        <v>180.0</v>
      </c>
      <c r="AC31" s="5">
        <f>L31*(1-S31)</f>
        <v>54.0</v>
      </c>
      <c r="AD31" s="5">
        <f>L31*(1+S31)</f>
        <v>90.0</v>
      </c>
    </row>
    <row r="32" spans="1:30">
      <c r="A32" t="s">
        <v>224</v>
      </c>
      <c r="B32" t="s">
        <v>34</v>
      </c>
      <c r="C32" t="s">
        <v>195</v>
      </c>
      <c r="D32" t="s">
        <v>225</v>
      </c>
      <c r="E32" t="s">
        <v>226</v>
      </c>
      <c r="F32" s="9">
        <v>556</v>
      </c>
      <c r="G32" t="s">
        <v>94</v>
      </c>
      <c r="H32" s="7">
        <v>0.05</v>
      </c>
      <c r="I32" s="9">
        <v>16</v>
      </c>
      <c r="J32" s="6">
        <f>CEILING(F32*(1+H32),I32)</f>
        <v>592</v>
      </c>
      <c r="K32" s="9">
        <v>1.7</v>
      </c>
      <c r="L32" s="5">
        <f>ROUND(J32*K32,2)</f>
        <v>1006.4</v>
      </c>
      <c r="M32" s="9">
        <v>0.045</v>
      </c>
      <c r="N32" s="6">
        <f>ROUND(F32*M32,3)</f>
        <v>25.02</v>
      </c>
      <c r="O32" s="5">
        <f>'Labor rates'!B3</f>
        <v>52</v>
      </c>
      <c r="P32" s="5">
        <f>ROUND(N32*O32,2)</f>
        <v>1301.04</v>
      </c>
      <c r="Q32" s="9">
        <v>0</v>
      </c>
      <c r="R32" s="5">
        <f>ROUND(L32+P32+Q32,2)</f>
        <v>2307.44</v>
      </c>
      <c r="S32" s="7">
        <v>0.25</v>
      </c>
      <c r="T32" s="5">
        <f>ROUND(R32*(1-S32),2)</f>
        <v>1730.58</v>
      </c>
      <c r="U32" s="5">
        <f>ROUND(R32*(1+S32),2)</f>
        <v>2884.3</v>
      </c>
      <c r="V32" t="s">
        <v>95</v>
      </c>
      <c r="W32" t="s">
        <v>198</v>
      </c>
      <c r="X32" t="s">
        <v>227</v>
      </c>
      <c r="Y32" t="s">
        <v>98</v>
      </c>
      <c r="Z32" t="s">
        <v>99</v>
      </c>
      <c r="AA32" s="6">
        <f>J32/I32</f>
        <v>37.0</v>
      </c>
      <c r="AB32" s="6">
        <f>J32-F32</f>
        <v>36.0</v>
      </c>
      <c r="AC32" s="5">
        <f>L32*(1-S32)</f>
        <v>754.8</v>
      </c>
      <c r="AD32" s="5">
        <f>L32*(1+S32)</f>
        <v>1258.0</v>
      </c>
    </row>
    <row r="33" spans="1:30">
      <c r="A33" t="s">
        <v>228</v>
      </c>
      <c r="B33" t="s">
        <v>34</v>
      </c>
      <c r="C33" t="s">
        <v>195</v>
      </c>
      <c r="D33" t="s">
        <v>229</v>
      </c>
      <c r="E33" t="s">
        <v>230</v>
      </c>
      <c r="F33" s="9">
        <v>180</v>
      </c>
      <c r="G33" t="s">
        <v>164</v>
      </c>
      <c r="H33" s="7">
        <v>0</v>
      </c>
      <c r="I33" s="9">
        <v>1</v>
      </c>
      <c r="J33" s="6">
        <f>CEILING(F33*(1+H33),I33)</f>
        <v>180</v>
      </c>
      <c r="K33" s="9">
        <v>2.2</v>
      </c>
      <c r="L33" s="5">
        <f>ROUND(J33*K33,2)</f>
        <v>396.0</v>
      </c>
      <c r="M33" s="9">
        <v>0.02</v>
      </c>
      <c r="N33" s="6">
        <f>ROUND(F33*M33,3)</f>
        <v>3.6</v>
      </c>
      <c r="O33" s="5">
        <f>'Labor rates'!B3</f>
        <v>52</v>
      </c>
      <c r="P33" s="5">
        <f>ROUND(N33*O33,2)</f>
        <v>187.2</v>
      </c>
      <c r="Q33" s="9">
        <v>0</v>
      </c>
      <c r="R33" s="5">
        <f>ROUND(L33+P33+Q33,2)</f>
        <v>583.2</v>
      </c>
      <c r="S33" s="7">
        <v>0.25</v>
      </c>
      <c r="T33" s="5">
        <f>ROUND(R33*(1-S33),2)</f>
        <v>437.4</v>
      </c>
      <c r="U33" s="5">
        <f>ROUND(R33*(1+S33),2)</f>
        <v>729.0</v>
      </c>
      <c r="V33" t="s">
        <v>95</v>
      </c>
      <c r="W33" t="s">
        <v>198</v>
      </c>
      <c r="X33" t="s">
        <v>231</v>
      </c>
      <c r="Y33" t="s">
        <v>98</v>
      </c>
      <c r="Z33" t="s">
        <v>99</v>
      </c>
      <c r="AA33" s="6">
        <f>J33/I33</f>
        <v>180.0</v>
      </c>
      <c r="AB33" s="6">
        <f>J33-F33</f>
        <v>0.0</v>
      </c>
      <c r="AC33" s="5">
        <f>L33*(1-S33)</f>
        <v>297.0</v>
      </c>
      <c r="AD33" s="5">
        <f>L33*(1+S33)</f>
        <v>495.0</v>
      </c>
    </row>
    <row r="34" spans="1:30">
      <c r="A34" t="s">
        <v>232</v>
      </c>
      <c r="B34" t="s">
        <v>34</v>
      </c>
      <c r="C34" t="s">
        <v>195</v>
      </c>
      <c r="D34" t="s">
        <v>233</v>
      </c>
      <c r="E34" t="s">
        <v>234</v>
      </c>
      <c r="F34" s="9">
        <v>1054</v>
      </c>
      <c r="G34" t="s">
        <v>94</v>
      </c>
      <c r="H34" s="7">
        <v>0.15</v>
      </c>
      <c r="I34" s="9">
        <v>20</v>
      </c>
      <c r="J34" s="6">
        <f>CEILING(F34*(1+H34),I34)</f>
        <v>1220</v>
      </c>
      <c r="K34" s="9">
        <v>0.95</v>
      </c>
      <c r="L34" s="5">
        <f>ROUND(J34*K34,2)</f>
        <v>1159.0</v>
      </c>
      <c r="M34" s="9">
        <v>0.025</v>
      </c>
      <c r="N34" s="6">
        <f>ROUND(F34*M34,3)</f>
        <v>26.35</v>
      </c>
      <c r="O34" s="5">
        <f>'Labor rates'!B3</f>
        <v>52</v>
      </c>
      <c r="P34" s="5">
        <f>ROUND(N34*O34,2)</f>
        <v>1370.2</v>
      </c>
      <c r="Q34" s="9">
        <v>0</v>
      </c>
      <c r="R34" s="5">
        <f>ROUND(L34+P34+Q34,2)</f>
        <v>2529.2</v>
      </c>
      <c r="S34" s="7">
        <v>0.25</v>
      </c>
      <c r="T34" s="5">
        <f>ROUND(R34*(1-S34),2)</f>
        <v>1896.9</v>
      </c>
      <c r="U34" s="5">
        <f>ROUND(R34*(1+S34),2)</f>
        <v>3161.5</v>
      </c>
      <c r="V34" t="s">
        <v>95</v>
      </c>
      <c r="W34" t="s">
        <v>198</v>
      </c>
      <c r="X34" t="s">
        <v>235</v>
      </c>
      <c r="Y34" t="s">
        <v>98</v>
      </c>
      <c r="Z34" t="s">
        <v>99</v>
      </c>
      <c r="AA34" s="6">
        <f>J34/I34</f>
        <v>61.0</v>
      </c>
      <c r="AB34" s="6">
        <f>J34-F34</f>
        <v>166.0</v>
      </c>
      <c r="AC34" s="5">
        <f>L34*(1-S34)</f>
        <v>869.25</v>
      </c>
      <c r="AD34" s="5">
        <f>L34*(1+S34)</f>
        <v>1448.75</v>
      </c>
    </row>
    <row r="35" spans="1:30">
      <c r="A35" t="s">
        <v>236</v>
      </c>
      <c r="B35" t="s">
        <v>34</v>
      </c>
      <c r="C35" t="s">
        <v>195</v>
      </c>
      <c r="D35" t="s">
        <v>237</v>
      </c>
      <c r="E35" t="s">
        <v>238</v>
      </c>
      <c r="F35" s="9">
        <v>291</v>
      </c>
      <c r="G35" t="s">
        <v>164</v>
      </c>
      <c r="H35" s="7">
        <v>0</v>
      </c>
      <c r="I35" s="9">
        <v>100</v>
      </c>
      <c r="J35" s="6">
        <f>CEILING(F35*(1+H35),I35)</f>
        <v>300</v>
      </c>
      <c r="K35" s="9">
        <v>0.8</v>
      </c>
      <c r="L35" s="5">
        <f>ROUND(J35*K35,2)</f>
        <v>240.0</v>
      </c>
      <c r="M35" s="9">
        <v>0.015</v>
      </c>
      <c r="N35" s="6">
        <f>ROUND(F35*M35,3)</f>
        <v>4.365</v>
      </c>
      <c r="O35" s="5">
        <f>'Labor rates'!B3</f>
        <v>52</v>
      </c>
      <c r="P35" s="5">
        <f>ROUND(N35*O35,2)</f>
        <v>226.98</v>
      </c>
      <c r="Q35" s="9">
        <v>0</v>
      </c>
      <c r="R35" s="5">
        <f>ROUND(L35+P35+Q35,2)</f>
        <v>466.98</v>
      </c>
      <c r="S35" s="7">
        <v>0.25</v>
      </c>
      <c r="T35" s="5">
        <f>ROUND(R35*(1-S35),2)</f>
        <v>350.24</v>
      </c>
      <c r="U35" s="5">
        <f>ROUND(R35*(1+S35),2)</f>
        <v>583.73</v>
      </c>
      <c r="V35" t="s">
        <v>95</v>
      </c>
      <c r="W35" t="s">
        <v>198</v>
      </c>
      <c r="X35" t="s">
        <v>239</v>
      </c>
      <c r="Y35" t="s">
        <v>98</v>
      </c>
      <c r="Z35" t="s">
        <v>99</v>
      </c>
      <c r="AA35" s="6">
        <f>J35/I35</f>
        <v>3.0</v>
      </c>
      <c r="AB35" s="6">
        <f>J35-F35</f>
        <v>9.0</v>
      </c>
      <c r="AC35" s="5">
        <f>L35*(1-S35)</f>
        <v>180.0</v>
      </c>
      <c r="AD35" s="5">
        <f>L35*(1+S35)</f>
        <v>300.0</v>
      </c>
    </row>
    <row r="36" spans="1:30">
      <c r="A36" t="s">
        <v>240</v>
      </c>
      <c r="B36" t="s">
        <v>34</v>
      </c>
      <c r="C36" t="s">
        <v>195</v>
      </c>
      <c r="D36" t="s">
        <v>241</v>
      </c>
      <c r="E36" t="s">
        <v>242</v>
      </c>
      <c r="F36" s="9">
        <v>40</v>
      </c>
      <c r="G36" t="s">
        <v>243</v>
      </c>
      <c r="H36" s="7">
        <v>0</v>
      </c>
      <c r="I36" s="9">
        <v>4</v>
      </c>
      <c r="J36" s="6">
        <f>CEILING(F36*(1+H36),I36)</f>
        <v>40</v>
      </c>
      <c r="K36" s="9">
        <v>2.5</v>
      </c>
      <c r="L36" s="5">
        <f>ROUND(J36*K36,2)</f>
        <v>100.0</v>
      </c>
      <c r="M36" s="9">
        <v>0.03</v>
      </c>
      <c r="N36" s="6">
        <f>ROUND(F36*M36,3)</f>
        <v>1.2</v>
      </c>
      <c r="O36" s="5">
        <f>'Labor rates'!B3</f>
        <v>52</v>
      </c>
      <c r="P36" s="5">
        <f>ROUND(N36*O36,2)</f>
        <v>62.4</v>
      </c>
      <c r="Q36" s="9">
        <v>0</v>
      </c>
      <c r="R36" s="5">
        <f>ROUND(L36+P36+Q36,2)</f>
        <v>162.4</v>
      </c>
      <c r="S36" s="7">
        <v>0.25</v>
      </c>
      <c r="T36" s="5">
        <f>ROUND(R36*(1-S36),2)</f>
        <v>121.8</v>
      </c>
      <c r="U36" s="5">
        <f>ROUND(R36*(1+S36),2)</f>
        <v>203.0</v>
      </c>
      <c r="V36" t="s">
        <v>95</v>
      </c>
      <c r="W36" t="s">
        <v>198</v>
      </c>
      <c r="X36" t="s">
        <v>244</v>
      </c>
      <c r="Y36" t="s">
        <v>98</v>
      </c>
      <c r="Z36" t="s">
        <v>99</v>
      </c>
      <c r="AA36" s="6">
        <f>J36/I36</f>
        <v>10.0</v>
      </c>
      <c r="AB36" s="6">
        <f>J36-F36</f>
        <v>0.0</v>
      </c>
      <c r="AC36" s="5">
        <f>L36*(1-S36)</f>
        <v>75.0</v>
      </c>
      <c r="AD36" s="5">
        <f>L36*(1+S36)</f>
        <v>125.0</v>
      </c>
    </row>
    <row r="37" spans="1:30">
      <c r="A37" t="s">
        <v>245</v>
      </c>
      <c r="B37" t="s">
        <v>34</v>
      </c>
      <c r="C37" t="s">
        <v>195</v>
      </c>
      <c r="D37" t="s">
        <v>246</v>
      </c>
      <c r="E37" t="s">
        <v>247</v>
      </c>
      <c r="F37" s="9">
        <v>20</v>
      </c>
      <c r="G37" t="s">
        <v>248</v>
      </c>
      <c r="H37" s="7">
        <v>0</v>
      </c>
      <c r="I37" s="9">
        <v>5</v>
      </c>
      <c r="J37" s="6">
        <f>CEILING(F37*(1+H37),I37)</f>
        <v>20</v>
      </c>
      <c r="K37" s="9">
        <v>18</v>
      </c>
      <c r="L37" s="5">
        <f>ROUND(J37*K37,2)</f>
        <v>360.0</v>
      </c>
      <c r="M37" s="9">
        <v>0.1</v>
      </c>
      <c r="N37" s="6">
        <f>ROUND(F37*M37,3)</f>
        <v>2.0</v>
      </c>
      <c r="O37" s="5">
        <f>'Labor rates'!B3</f>
        <v>52</v>
      </c>
      <c r="P37" s="5">
        <f>ROUND(N37*O37,2)</f>
        <v>104.0</v>
      </c>
      <c r="Q37" s="9">
        <v>0</v>
      </c>
      <c r="R37" s="5">
        <f>ROUND(L37+P37+Q37,2)</f>
        <v>464.0</v>
      </c>
      <c r="S37" s="7">
        <v>0.25</v>
      </c>
      <c r="T37" s="5">
        <f>ROUND(R37*(1-S37),2)</f>
        <v>348.0</v>
      </c>
      <c r="U37" s="5">
        <f>ROUND(R37*(1+S37),2)</f>
        <v>580.0</v>
      </c>
      <c r="V37" t="s">
        <v>95</v>
      </c>
      <c r="W37" t="s">
        <v>198</v>
      </c>
      <c r="X37" t="s">
        <v>249</v>
      </c>
      <c r="Y37" t="s">
        <v>98</v>
      </c>
      <c r="Z37" t="s">
        <v>99</v>
      </c>
      <c r="AA37" s="6">
        <f>J37/I37</f>
        <v>4.0</v>
      </c>
      <c r="AB37" s="6">
        <f>J37-F37</f>
        <v>0.0</v>
      </c>
      <c r="AC37" s="5">
        <f>L37*(1-S37)</f>
        <v>270.0</v>
      </c>
      <c r="AD37" s="5">
        <f>L37*(1+S37)</f>
        <v>450.0</v>
      </c>
    </row>
    <row r="38" spans="1:30">
      <c r="A38" t="s">
        <v>250</v>
      </c>
      <c r="B38" t="s">
        <v>34</v>
      </c>
      <c r="C38" t="s">
        <v>195</v>
      </c>
      <c r="D38" t="s">
        <v>251</v>
      </c>
      <c r="E38" t="s">
        <v>252</v>
      </c>
      <c r="F38" s="9">
        <v>300</v>
      </c>
      <c r="G38" t="s">
        <v>94</v>
      </c>
      <c r="H38" s="7">
        <v>0</v>
      </c>
      <c r="I38" s="9">
        <v>1</v>
      </c>
      <c r="J38" s="6">
        <f>CEILING(F38*(1+H38),I38)</f>
        <v>300</v>
      </c>
      <c r="K38" s="9">
        <v>0.08</v>
      </c>
      <c r="L38" s="5">
        <f>ROUND(J38*K38,2)</f>
        <v>24.0</v>
      </c>
      <c r="M38" s="9">
        <v>0.035</v>
      </c>
      <c r="N38" s="6">
        <f>ROUND(F38*M38,3)</f>
        <v>10.5</v>
      </c>
      <c r="O38" s="5">
        <f>'Labor rates'!B3</f>
        <v>52</v>
      </c>
      <c r="P38" s="5">
        <f>ROUND(N38*O38,2)</f>
        <v>546.0</v>
      </c>
      <c r="Q38" s="9">
        <v>180</v>
      </c>
      <c r="R38" s="5">
        <f>ROUND(L38+P38+Q38,2)</f>
        <v>750.0</v>
      </c>
      <c r="S38" s="7">
        <v>0.25</v>
      </c>
      <c r="T38" s="5">
        <f>ROUND(R38*(1-S38),2)</f>
        <v>562.5</v>
      </c>
      <c r="U38" s="5">
        <f>ROUND(R38*(1+S38),2)</f>
        <v>937.5</v>
      </c>
      <c r="V38" t="s">
        <v>95</v>
      </c>
      <c r="W38" t="s">
        <v>198</v>
      </c>
      <c r="X38" t="s">
        <v>253</v>
      </c>
      <c r="Y38" t="s">
        <v>98</v>
      </c>
      <c r="Z38" t="s">
        <v>99</v>
      </c>
      <c r="AA38" s="6">
        <f>J38/I38</f>
        <v>300.0</v>
      </c>
      <c r="AB38" s="6">
        <f>J38-F38</f>
        <v>0.0</v>
      </c>
      <c r="AC38" s="5">
        <f>L38*(1-S38)</f>
        <v>18.0</v>
      </c>
      <c r="AD38" s="5">
        <f>L38*(1+S38)</f>
        <v>30.0</v>
      </c>
    </row>
    <row r="39" spans="1:30">
      <c r="A39" t="s">
        <v>254</v>
      </c>
      <c r="B39" t="s">
        <v>34</v>
      </c>
      <c r="C39" t="s">
        <v>195</v>
      </c>
      <c r="D39" t="s">
        <v>255</v>
      </c>
      <c r="E39" t="s">
        <v>256</v>
      </c>
      <c r="F39" s="9">
        <v>80</v>
      </c>
      <c r="G39" t="s">
        <v>94</v>
      </c>
      <c r="H39" s="7">
        <v>0</v>
      </c>
      <c r="I39" s="9">
        <v>10</v>
      </c>
      <c r="J39" s="6">
        <f>CEILING(F39*(1+H39),I39)</f>
        <v>80</v>
      </c>
      <c r="K39" s="9">
        <v>1.4</v>
      </c>
      <c r="L39" s="5">
        <f>ROUND(J39*K39,2)</f>
        <v>112.0</v>
      </c>
      <c r="M39" s="9">
        <v>0.035</v>
      </c>
      <c r="N39" s="6">
        <f>ROUND(F39*M39,3)</f>
        <v>2.8</v>
      </c>
      <c r="O39" s="5">
        <f>'Labor rates'!B3</f>
        <v>52</v>
      </c>
      <c r="P39" s="5">
        <f>ROUND(N39*O39,2)</f>
        <v>145.6</v>
      </c>
      <c r="Q39" s="9">
        <v>0</v>
      </c>
      <c r="R39" s="5">
        <f>ROUND(L39+P39+Q39,2)</f>
        <v>257.6</v>
      </c>
      <c r="S39" s="7">
        <v>0.25</v>
      </c>
      <c r="T39" s="5">
        <f>ROUND(R39*(1-S39),2)</f>
        <v>193.2</v>
      </c>
      <c r="U39" s="5">
        <f>ROUND(R39*(1+S39),2)</f>
        <v>322.0</v>
      </c>
      <c r="V39" t="s">
        <v>95</v>
      </c>
      <c r="W39" t="s">
        <v>198</v>
      </c>
      <c r="X39" t="s">
        <v>257</v>
      </c>
      <c r="Y39" t="s">
        <v>98</v>
      </c>
      <c r="Z39" t="s">
        <v>99</v>
      </c>
      <c r="AA39" s="6">
        <f>J39/I39</f>
        <v>8.0</v>
      </c>
      <c r="AB39" s="6">
        <f>J39-F39</f>
        <v>0.0</v>
      </c>
      <c r="AC39" s="5">
        <f>L39*(1-S39)</f>
        <v>84.0</v>
      </c>
      <c r="AD39" s="5">
        <f>L39*(1+S39)</f>
        <v>140.0</v>
      </c>
    </row>
    <row r="40" spans="1:30">
      <c r="A40" t="s">
        <v>258</v>
      </c>
      <c r="B40" t="s">
        <v>34</v>
      </c>
      <c r="C40" t="s">
        <v>195</v>
      </c>
      <c r="D40" t="s">
        <v>259</v>
      </c>
      <c r="E40" t="s">
        <v>260</v>
      </c>
      <c r="F40" s="9">
        <v>2</v>
      </c>
      <c r="G40" t="s">
        <v>261</v>
      </c>
      <c r="H40" s="7">
        <v>0</v>
      </c>
      <c r="I40" s="9">
        <v>1</v>
      </c>
      <c r="J40" s="6">
        <f>CEILING(F40*(1+H40),I40)</f>
        <v>2</v>
      </c>
      <c r="K40" s="9">
        <v>0</v>
      </c>
      <c r="L40" s="5">
        <f>ROUND(J40*K40,2)</f>
        <v>0.0</v>
      </c>
      <c r="M40" s="9">
        <v>0</v>
      </c>
      <c r="N40" s="6">
        <f>ROUND(F40*M40,3)</f>
        <v>0.0</v>
      </c>
      <c r="O40" s="5">
        <f>'Labor rates'!B3</f>
        <v>52</v>
      </c>
      <c r="P40" s="5">
        <f>ROUND(N40*O40,2)</f>
        <v>0.0</v>
      </c>
      <c r="Q40" s="9">
        <v>2600</v>
      </c>
      <c r="R40" s="5">
        <f>ROUND(L40+P40+Q40,2)</f>
        <v>2600.0</v>
      </c>
      <c r="S40" s="7">
        <v>0.25</v>
      </c>
      <c r="T40" s="5">
        <f>ROUND(R40*(1-S40),2)</f>
        <v>1950.0</v>
      </c>
      <c r="U40" s="5">
        <f>ROUND(R40*(1+S40),2)</f>
        <v>3250.0</v>
      </c>
      <c r="V40" t="s">
        <v>95</v>
      </c>
      <c r="W40" t="s">
        <v>198</v>
      </c>
      <c r="X40" t="s">
        <v>262</v>
      </c>
      <c r="Y40" t="s">
        <v>98</v>
      </c>
      <c r="Z40" t="s">
        <v>99</v>
      </c>
      <c r="AA40" s="6">
        <f>J40/I40</f>
        <v>2.0</v>
      </c>
      <c r="AB40" s="6">
        <f>J40-F40</f>
        <v>0.0</v>
      </c>
      <c r="AC40" s="5">
        <f>L40*(1-S40)</f>
        <v>0.0</v>
      </c>
      <c r="AD40" s="5">
        <f>L40*(1+S40)</f>
        <v>0.0</v>
      </c>
    </row>
    <row r="41" spans="1:30">
      <c r="A41" t="s">
        <v>263</v>
      </c>
      <c r="B41" t="s">
        <v>34</v>
      </c>
      <c r="C41" t="s">
        <v>195</v>
      </c>
      <c r="D41" t="s">
        <v>264</v>
      </c>
      <c r="E41" t="s">
        <v>265</v>
      </c>
      <c r="F41" s="9">
        <v>3</v>
      </c>
      <c r="G41" t="s">
        <v>107</v>
      </c>
      <c r="H41" s="7">
        <v>0</v>
      </c>
      <c r="I41" s="9">
        <v>1</v>
      </c>
      <c r="J41" s="6">
        <f>CEILING(F41*(1+H41),I41)</f>
        <v>3</v>
      </c>
      <c r="K41" s="9">
        <v>0</v>
      </c>
      <c r="L41" s="5">
        <f>ROUND(J41*K41,2)</f>
        <v>0.0</v>
      </c>
      <c r="M41" s="9">
        <v>0</v>
      </c>
      <c r="N41" s="6">
        <f>ROUND(F41*M41,3)</f>
        <v>0.0</v>
      </c>
      <c r="O41" s="5">
        <f>'Labor rates'!B3</f>
        <v>52</v>
      </c>
      <c r="P41" s="5">
        <f>ROUND(N41*O41,2)</f>
        <v>0.0</v>
      </c>
      <c r="Q41" s="9">
        <v>600</v>
      </c>
      <c r="R41" s="5">
        <f>ROUND(L41+P41+Q41,2)</f>
        <v>600.0</v>
      </c>
      <c r="S41" s="7">
        <v>0.25</v>
      </c>
      <c r="T41" s="5">
        <f>ROUND(R41*(1-S41),2)</f>
        <v>450.0</v>
      </c>
      <c r="U41" s="5">
        <f>ROUND(R41*(1+S41),2)</f>
        <v>750.0</v>
      </c>
      <c r="V41" t="s">
        <v>95</v>
      </c>
      <c r="W41" t="s">
        <v>198</v>
      </c>
      <c r="X41" t="s">
        <v>266</v>
      </c>
      <c r="Y41" t="s">
        <v>98</v>
      </c>
      <c r="Z41" t="s">
        <v>99</v>
      </c>
      <c r="AA41" s="6">
        <f>J41/I41</f>
        <v>3.0</v>
      </c>
      <c r="AB41" s="6">
        <f>J41-F41</f>
        <v>0.0</v>
      </c>
      <c r="AC41" s="5">
        <f>L41*(1-S41)</f>
        <v>0.0</v>
      </c>
      <c r="AD41" s="5">
        <f>L41*(1+S41)</f>
        <v>0.0</v>
      </c>
    </row>
    <row r="42" spans="1:30">
      <c r="A42" t="s">
        <v>267</v>
      </c>
      <c r="B42" t="s">
        <v>35</v>
      </c>
      <c r="C42" t="s">
        <v>268</v>
      </c>
      <c r="D42" t="s">
        <v>269</v>
      </c>
      <c r="E42" t="s">
        <v>270</v>
      </c>
      <c r="F42" s="9">
        <v>625.5</v>
      </c>
      <c r="G42" t="s">
        <v>164</v>
      </c>
      <c r="H42" s="7">
        <v>0.05</v>
      </c>
      <c r="I42" s="9">
        <v>1</v>
      </c>
      <c r="J42" s="6">
        <f>CEILING(F42*(1+H42),I42)</f>
        <v>657</v>
      </c>
      <c r="K42" s="9">
        <v>2.65</v>
      </c>
      <c r="L42" s="5">
        <f>ROUND(J42*K42,2)</f>
        <v>1741.05</v>
      </c>
      <c r="M42" s="9">
        <v>0.1</v>
      </c>
      <c r="N42" s="6">
        <f>ROUND(F42*M42,3)</f>
        <v>62.55</v>
      </c>
      <c r="O42" s="5">
        <f>'Labor rates'!B4</f>
        <v>55</v>
      </c>
      <c r="P42" s="5">
        <f>ROUND(N42*O42,2)</f>
        <v>3440.25</v>
      </c>
      <c r="Q42" s="9">
        <v>0</v>
      </c>
      <c r="R42" s="5">
        <f>ROUND(L42+P42+Q42,2)</f>
        <v>5181.3</v>
      </c>
      <c r="S42" s="7">
        <v>0.25</v>
      </c>
      <c r="T42" s="5">
        <f>ROUND(R42*(1-S42),2)</f>
        <v>3885.98</v>
      </c>
      <c r="U42" s="5">
        <f>ROUND(R42*(1+S42),2)</f>
        <v>6476.63</v>
      </c>
      <c r="V42" t="s">
        <v>95</v>
      </c>
      <c r="W42" t="s">
        <v>271</v>
      </c>
      <c r="X42" t="s">
        <v>272</v>
      </c>
      <c r="Y42" t="s">
        <v>273</v>
      </c>
      <c r="Z42" t="s">
        <v>99</v>
      </c>
      <c r="AA42" s="6">
        <f>J42/I42</f>
        <v>657.0</v>
      </c>
      <c r="AB42" s="6">
        <f>J42-F42</f>
        <v>31.5</v>
      </c>
      <c r="AC42" s="5">
        <f>L42*(1-S42)</f>
        <v>1305.7875</v>
      </c>
      <c r="AD42" s="5">
        <f>L42*(1+S42)</f>
        <v>2176.3125</v>
      </c>
    </row>
    <row r="43" spans="1:30">
      <c r="A43" t="s">
        <v>274</v>
      </c>
      <c r="B43" t="s">
        <v>35</v>
      </c>
      <c r="C43" t="s">
        <v>268</v>
      </c>
      <c r="D43" t="s">
        <v>269</v>
      </c>
      <c r="E43" t="s">
        <v>275</v>
      </c>
      <c r="F43" s="9">
        <v>1333.186</v>
      </c>
      <c r="G43" t="s">
        <v>164</v>
      </c>
      <c r="H43" s="7">
        <v>0.05</v>
      </c>
      <c r="I43" s="9">
        <v>1</v>
      </c>
      <c r="J43" s="6">
        <f>CEILING(F43*(1+H43),I43)</f>
        <v>1400</v>
      </c>
      <c r="K43" s="9">
        <v>2.65</v>
      </c>
      <c r="L43" s="5">
        <f>ROUND(J43*K43,2)</f>
        <v>3710.0</v>
      </c>
      <c r="M43" s="9">
        <v>0.115</v>
      </c>
      <c r="N43" s="6">
        <f>ROUND(F43*M43,3)</f>
        <v>153.316</v>
      </c>
      <c r="O43" s="5">
        <f>'Labor rates'!B4</f>
        <v>55</v>
      </c>
      <c r="P43" s="5">
        <f>ROUND(N43*O43,2)</f>
        <v>8432.38</v>
      </c>
      <c r="Q43" s="9">
        <v>0</v>
      </c>
      <c r="R43" s="5">
        <f>ROUND(L43+P43+Q43,2)</f>
        <v>12142.38</v>
      </c>
      <c r="S43" s="7">
        <v>0.25</v>
      </c>
      <c r="T43" s="5">
        <f>ROUND(R43*(1-S43),2)</f>
        <v>9106.79</v>
      </c>
      <c r="U43" s="5">
        <f>ROUND(R43*(1+S43),2)</f>
        <v>15177.97</v>
      </c>
      <c r="V43" t="s">
        <v>95</v>
      </c>
      <c r="W43" t="s">
        <v>271</v>
      </c>
      <c r="X43" t="s">
        <v>276</v>
      </c>
      <c r="Y43" t="s">
        <v>273</v>
      </c>
      <c r="Z43" t="s">
        <v>99</v>
      </c>
      <c r="AA43" s="6">
        <f>J43/I43</f>
        <v>1400.0</v>
      </c>
      <c r="AB43" s="6">
        <f>J43-F43</f>
        <v>66.81400000000008</v>
      </c>
      <c r="AC43" s="5">
        <f>L43*(1-S43)</f>
        <v>2782.5</v>
      </c>
      <c r="AD43" s="5">
        <f>L43*(1+S43)</f>
        <v>4637.5</v>
      </c>
    </row>
    <row r="44" spans="1:30">
      <c r="A44" t="s">
        <v>277</v>
      </c>
      <c r="B44" t="s">
        <v>35</v>
      </c>
      <c r="C44" t="s">
        <v>268</v>
      </c>
      <c r="D44" t="s">
        <v>278</v>
      </c>
      <c r="E44" t="s">
        <v>279</v>
      </c>
      <c r="F44" s="9">
        <v>208.5</v>
      </c>
      <c r="G44" t="s">
        <v>164</v>
      </c>
      <c r="H44" s="7">
        <v>0.05</v>
      </c>
      <c r="I44" s="9">
        <v>1</v>
      </c>
      <c r="J44" s="6">
        <f>CEILING(F44*(1+H44),I44)</f>
        <v>219</v>
      </c>
      <c r="K44" s="9">
        <v>4.6</v>
      </c>
      <c r="L44" s="5">
        <f>ROUND(J44*K44,2)</f>
        <v>1007.4</v>
      </c>
      <c r="M44" s="9">
        <v>0.14</v>
      </c>
      <c r="N44" s="6">
        <f>ROUND(F44*M44,3)</f>
        <v>29.19</v>
      </c>
      <c r="O44" s="5">
        <f>'Labor rates'!B4</f>
        <v>55</v>
      </c>
      <c r="P44" s="5">
        <f>ROUND(N44*O44,2)</f>
        <v>1605.45</v>
      </c>
      <c r="Q44" s="9">
        <v>0</v>
      </c>
      <c r="R44" s="5">
        <f>ROUND(L44+P44+Q44,2)</f>
        <v>2612.85</v>
      </c>
      <c r="S44" s="7">
        <v>0.25</v>
      </c>
      <c r="T44" s="5">
        <f>ROUND(R44*(1-S44),2)</f>
        <v>1959.64</v>
      </c>
      <c r="U44" s="5">
        <f>ROUND(R44*(1+S44),2)</f>
        <v>3266.06</v>
      </c>
      <c r="V44" t="s">
        <v>95</v>
      </c>
      <c r="W44" t="s">
        <v>271</v>
      </c>
      <c r="X44" t="s">
        <v>280</v>
      </c>
      <c r="Y44" t="s">
        <v>98</v>
      </c>
      <c r="Z44" t="s">
        <v>99</v>
      </c>
      <c r="AA44" s="6">
        <f>J44/I44</f>
        <v>219.0</v>
      </c>
      <c r="AB44" s="6">
        <f>J44-F44</f>
        <v>10.5</v>
      </c>
      <c r="AC44" s="5">
        <f>L44*(1-S44)</f>
        <v>755.55</v>
      </c>
      <c r="AD44" s="5">
        <f>L44*(1+S44)</f>
        <v>1259.25</v>
      </c>
    </row>
    <row r="45" spans="1:30">
      <c r="A45" t="s">
        <v>281</v>
      </c>
      <c r="B45" t="s">
        <v>35</v>
      </c>
      <c r="C45" t="s">
        <v>268</v>
      </c>
      <c r="D45" t="s">
        <v>282</v>
      </c>
      <c r="E45" t="s">
        <v>283</v>
      </c>
      <c r="F45" s="9">
        <v>181</v>
      </c>
      <c r="G45" t="s">
        <v>155</v>
      </c>
      <c r="H45" s="7">
        <v>0.05</v>
      </c>
      <c r="I45" s="9">
        <v>1</v>
      </c>
      <c r="J45" s="6">
        <f>CEILING(F45*(1+H45),I45)</f>
        <v>191</v>
      </c>
      <c r="K45" s="9">
        <v>10</v>
      </c>
      <c r="L45" s="5">
        <f>ROUND(J45*K45,2)</f>
        <v>1910.0</v>
      </c>
      <c r="M45" s="9">
        <v>0.07000000000000001</v>
      </c>
      <c r="N45" s="6">
        <f>ROUND(F45*M45,3)</f>
        <v>12.67</v>
      </c>
      <c r="O45" s="5">
        <f>'Labor rates'!B4</f>
        <v>55</v>
      </c>
      <c r="P45" s="5">
        <f>ROUND(N45*O45,2)</f>
        <v>696.85</v>
      </c>
      <c r="Q45" s="9">
        <v>0</v>
      </c>
      <c r="R45" s="5">
        <f>ROUND(L45+P45+Q45,2)</f>
        <v>2606.85</v>
      </c>
      <c r="S45" s="7">
        <v>0.25</v>
      </c>
      <c r="T45" s="5">
        <f>ROUND(R45*(1-S45),2)</f>
        <v>1955.14</v>
      </c>
      <c r="U45" s="5">
        <f>ROUND(R45*(1+S45),2)</f>
        <v>3258.56</v>
      </c>
      <c r="V45" t="s">
        <v>95</v>
      </c>
      <c r="W45" t="s">
        <v>271</v>
      </c>
      <c r="X45" t="s">
        <v>284</v>
      </c>
      <c r="Y45" t="s">
        <v>98</v>
      </c>
      <c r="Z45" t="s">
        <v>99</v>
      </c>
      <c r="AA45" s="6">
        <f>J45/I45</f>
        <v>191.0</v>
      </c>
      <c r="AB45" s="6">
        <f>J45-F45</f>
        <v>10.0</v>
      </c>
      <c r="AC45" s="5">
        <f>L45*(1-S45)</f>
        <v>1432.5</v>
      </c>
      <c r="AD45" s="5">
        <f>L45*(1+S45)</f>
        <v>2387.5</v>
      </c>
    </row>
    <row r="46" spans="1:30">
      <c r="A46" t="s">
        <v>285</v>
      </c>
      <c r="B46" t="s">
        <v>35</v>
      </c>
      <c r="C46" t="s">
        <v>268</v>
      </c>
      <c r="D46" t="s">
        <v>286</v>
      </c>
      <c r="E46" t="s">
        <v>287</v>
      </c>
      <c r="F46" s="9">
        <v>16</v>
      </c>
      <c r="G46" t="s">
        <v>117</v>
      </c>
      <c r="H46" s="7">
        <v>0.08</v>
      </c>
      <c r="I46" s="9">
        <v>0.25</v>
      </c>
      <c r="J46" s="6">
        <f>CEILING(F46*(1+H46),I46)</f>
        <v>17.5</v>
      </c>
      <c r="K46" s="9">
        <v>215</v>
      </c>
      <c r="L46" s="5">
        <f>ROUND(J46*K46,2)</f>
        <v>3762.5</v>
      </c>
      <c r="M46" s="9">
        <v>1.5</v>
      </c>
      <c r="N46" s="6">
        <f>ROUND(F46*M46,3)</f>
        <v>24.0</v>
      </c>
      <c r="O46" s="5">
        <f>'Labor rates'!B4</f>
        <v>55</v>
      </c>
      <c r="P46" s="5">
        <f>ROUND(N46*O46,2)</f>
        <v>1320.0</v>
      </c>
      <c r="Q46" s="9">
        <v>0</v>
      </c>
      <c r="R46" s="5">
        <f>ROUND(L46+P46+Q46,2)</f>
        <v>5082.5</v>
      </c>
      <c r="S46" s="7">
        <v>0.25</v>
      </c>
      <c r="T46" s="5">
        <f>ROUND(R46*(1-S46),2)</f>
        <v>3811.88</v>
      </c>
      <c r="U46" s="5">
        <f>ROUND(R46*(1+S46),2)</f>
        <v>6353.13</v>
      </c>
      <c r="V46" t="s">
        <v>95</v>
      </c>
      <c r="W46" t="s">
        <v>271</v>
      </c>
      <c r="X46" t="s">
        <v>288</v>
      </c>
      <c r="Y46" t="s">
        <v>98</v>
      </c>
      <c r="Z46" t="s">
        <v>99</v>
      </c>
      <c r="AA46" s="6">
        <f>J46/I46</f>
        <v>70.0</v>
      </c>
      <c r="AB46" s="6">
        <f>J46-F46</f>
        <v>1.5</v>
      </c>
      <c r="AC46" s="5">
        <f>L46*(1-S46)</f>
        <v>2821.875</v>
      </c>
      <c r="AD46" s="5">
        <f>L46*(1+S46)</f>
        <v>4703.125</v>
      </c>
    </row>
    <row r="47" spans="1:30">
      <c r="A47" t="s">
        <v>289</v>
      </c>
      <c r="B47" t="s">
        <v>35</v>
      </c>
      <c r="C47" t="s">
        <v>268</v>
      </c>
      <c r="D47" t="s">
        <v>290</v>
      </c>
      <c r="E47" t="s">
        <v>291</v>
      </c>
      <c r="F47" s="9">
        <v>1344</v>
      </c>
      <c r="G47" t="s">
        <v>94</v>
      </c>
      <c r="H47" s="7">
        <v>0.1</v>
      </c>
      <c r="I47" s="9">
        <v>20</v>
      </c>
      <c r="J47" s="6">
        <f>CEILING(F47*(1+H47),I47)</f>
        <v>1480</v>
      </c>
      <c r="K47" s="9">
        <v>0.95</v>
      </c>
      <c r="L47" s="5">
        <f>ROUND(J47*K47,2)</f>
        <v>1406.0</v>
      </c>
      <c r="M47" s="9">
        <v>0.025</v>
      </c>
      <c r="N47" s="6">
        <f>ROUND(F47*M47,3)</f>
        <v>33.6</v>
      </c>
      <c r="O47" s="5">
        <f>'Labor rates'!B4</f>
        <v>55</v>
      </c>
      <c r="P47" s="5">
        <f>ROUND(N47*O47,2)</f>
        <v>1848.0</v>
      </c>
      <c r="Q47" s="9">
        <v>0</v>
      </c>
      <c r="R47" s="5">
        <f>ROUND(L47+P47+Q47,2)</f>
        <v>3254.0</v>
      </c>
      <c r="S47" s="7">
        <v>0.25</v>
      </c>
      <c r="T47" s="5">
        <f>ROUND(R47*(1-S47),2)</f>
        <v>2440.5</v>
      </c>
      <c r="U47" s="5">
        <f>ROUND(R47*(1+S47),2)</f>
        <v>4067.5</v>
      </c>
      <c r="V47" t="s">
        <v>95</v>
      </c>
      <c r="W47" t="s">
        <v>271</v>
      </c>
      <c r="X47" t="s">
        <v>292</v>
      </c>
      <c r="Y47" t="s">
        <v>98</v>
      </c>
      <c r="Z47" t="s">
        <v>99</v>
      </c>
      <c r="AA47" s="6">
        <f>J47/I47</f>
        <v>74.0</v>
      </c>
      <c r="AB47" s="6">
        <f>J47-F47</f>
        <v>136.0</v>
      </c>
      <c r="AC47" s="5">
        <f>L47*(1-S47)</f>
        <v>1054.5</v>
      </c>
      <c r="AD47" s="5">
        <f>L47*(1+S47)</f>
        <v>1757.5</v>
      </c>
    </row>
    <row r="48" spans="1:30">
      <c r="A48" t="s">
        <v>293</v>
      </c>
      <c r="B48" t="s">
        <v>35</v>
      </c>
      <c r="C48" t="s">
        <v>268</v>
      </c>
      <c r="D48" t="s">
        <v>294</v>
      </c>
      <c r="E48" t="s">
        <v>295</v>
      </c>
      <c r="F48" s="9">
        <v>556</v>
      </c>
      <c r="G48" t="s">
        <v>94</v>
      </c>
      <c r="H48" s="7">
        <v>0.15</v>
      </c>
      <c r="I48" s="9">
        <v>20</v>
      </c>
      <c r="J48" s="6">
        <f>CEILING(F48*(1+H48),I48)</f>
        <v>640</v>
      </c>
      <c r="K48" s="9">
        <v>0.95</v>
      </c>
      <c r="L48" s="5">
        <f>ROUND(J48*K48,2)</f>
        <v>608.0</v>
      </c>
      <c r="M48" s="9">
        <v>0.025</v>
      </c>
      <c r="N48" s="6">
        <f>ROUND(F48*M48,3)</f>
        <v>13.9</v>
      </c>
      <c r="O48" s="5">
        <f>'Labor rates'!B4</f>
        <v>55</v>
      </c>
      <c r="P48" s="5">
        <f>ROUND(N48*O48,2)</f>
        <v>764.5</v>
      </c>
      <c r="Q48" s="9">
        <v>0</v>
      </c>
      <c r="R48" s="5">
        <f>ROUND(L48+P48+Q48,2)</f>
        <v>1372.5</v>
      </c>
      <c r="S48" s="7">
        <v>0.25</v>
      </c>
      <c r="T48" s="5">
        <f>ROUND(R48*(1-S48),2)</f>
        <v>1029.38</v>
      </c>
      <c r="U48" s="5">
        <f>ROUND(R48*(1+S48),2)</f>
        <v>1715.63</v>
      </c>
      <c r="V48" t="s">
        <v>95</v>
      </c>
      <c r="W48" t="s">
        <v>271</v>
      </c>
      <c r="X48" t="s">
        <v>296</v>
      </c>
      <c r="Y48" t="s">
        <v>98</v>
      </c>
      <c r="Z48" t="s">
        <v>99</v>
      </c>
      <c r="AA48" s="6">
        <f>J48/I48</f>
        <v>32.0</v>
      </c>
      <c r="AB48" s="6">
        <f>J48-F48</f>
        <v>84.0</v>
      </c>
      <c r="AC48" s="5">
        <f>L48*(1-S48)</f>
        <v>456.0</v>
      </c>
      <c r="AD48" s="5">
        <f>L48*(1+S48)</f>
        <v>760.0</v>
      </c>
    </row>
    <row r="49" spans="1:30">
      <c r="A49" t="s">
        <v>297</v>
      </c>
      <c r="B49" t="s">
        <v>35</v>
      </c>
      <c r="C49" t="s">
        <v>268</v>
      </c>
      <c r="D49" t="s">
        <v>298</v>
      </c>
      <c r="E49" t="s">
        <v>299</v>
      </c>
      <c r="F49" s="9">
        <v>165</v>
      </c>
      <c r="G49" t="s">
        <v>94</v>
      </c>
      <c r="H49" s="7">
        <v>0</v>
      </c>
      <c r="I49" s="9">
        <v>1</v>
      </c>
      <c r="J49" s="6">
        <f>CEILING(F49*(1+H49),I49)</f>
        <v>165</v>
      </c>
      <c r="K49" s="9">
        <v>28</v>
      </c>
      <c r="L49" s="5">
        <f>ROUND(J49*K49,2)</f>
        <v>4620.0</v>
      </c>
      <c r="M49" s="9">
        <v>0.35</v>
      </c>
      <c r="N49" s="6">
        <f>ROUND(F49*M49,3)</f>
        <v>57.75</v>
      </c>
      <c r="O49" s="5">
        <f>'Labor rates'!B4</f>
        <v>55</v>
      </c>
      <c r="P49" s="5">
        <f>ROUND(N49*O49,2)</f>
        <v>3176.25</v>
      </c>
      <c r="Q49" s="9">
        <v>0</v>
      </c>
      <c r="R49" s="5">
        <f>ROUND(L49+P49+Q49,2)</f>
        <v>7796.25</v>
      </c>
      <c r="S49" s="7">
        <v>0.25</v>
      </c>
      <c r="T49" s="5">
        <f>ROUND(R49*(1-S49),2)</f>
        <v>5847.19</v>
      </c>
      <c r="U49" s="5">
        <f>ROUND(R49*(1+S49),2)</f>
        <v>9745.31</v>
      </c>
      <c r="V49" t="s">
        <v>95</v>
      </c>
      <c r="W49" t="s">
        <v>271</v>
      </c>
      <c r="X49" t="s">
        <v>300</v>
      </c>
      <c r="Y49" t="s">
        <v>98</v>
      </c>
      <c r="Z49" t="s">
        <v>99</v>
      </c>
      <c r="AA49" s="6">
        <f>J49/I49</f>
        <v>165.0</v>
      </c>
      <c r="AB49" s="6">
        <f>J49-F49</f>
        <v>0.0</v>
      </c>
      <c r="AC49" s="5">
        <f>L49*(1-S49)</f>
        <v>3465.0</v>
      </c>
      <c r="AD49" s="5">
        <f>L49*(1+S49)</f>
        <v>5775.0</v>
      </c>
    </row>
    <row r="50" spans="1:30">
      <c r="A50" t="s">
        <v>301</v>
      </c>
      <c r="B50" t="s">
        <v>35</v>
      </c>
      <c r="C50" t="s">
        <v>268</v>
      </c>
      <c r="D50" t="s">
        <v>302</v>
      </c>
      <c r="E50" t="s">
        <v>303</v>
      </c>
      <c r="F50" s="9">
        <v>120</v>
      </c>
      <c r="G50" t="s">
        <v>164</v>
      </c>
      <c r="H50" s="7">
        <v>0</v>
      </c>
      <c r="I50" s="9">
        <v>1</v>
      </c>
      <c r="J50" s="6">
        <f>CEILING(F50*(1+H50),I50)</f>
        <v>120</v>
      </c>
      <c r="K50" s="9">
        <v>4.5</v>
      </c>
      <c r="L50" s="5">
        <f>ROUND(J50*K50,2)</f>
        <v>540.0</v>
      </c>
      <c r="M50" s="9">
        <v>0.08</v>
      </c>
      <c r="N50" s="6">
        <f>ROUND(F50*M50,3)</f>
        <v>9.6</v>
      </c>
      <c r="O50" s="5">
        <f>'Labor rates'!B4</f>
        <v>55</v>
      </c>
      <c r="P50" s="5">
        <f>ROUND(N50*O50,2)</f>
        <v>528.0</v>
      </c>
      <c r="Q50" s="9">
        <v>0</v>
      </c>
      <c r="R50" s="5">
        <f>ROUND(L50+P50+Q50,2)</f>
        <v>1068.0</v>
      </c>
      <c r="S50" s="7">
        <v>0.25</v>
      </c>
      <c r="T50" s="5">
        <f>ROUND(R50*(1-S50),2)</f>
        <v>801.0</v>
      </c>
      <c r="U50" s="5">
        <f>ROUND(R50*(1+S50),2)</f>
        <v>1335.0</v>
      </c>
      <c r="V50" t="s">
        <v>95</v>
      </c>
      <c r="W50" t="s">
        <v>271</v>
      </c>
      <c r="X50" t="s">
        <v>304</v>
      </c>
      <c r="Y50" t="s">
        <v>98</v>
      </c>
      <c r="Z50" t="s">
        <v>99</v>
      </c>
      <c r="AA50" s="6">
        <f>J50/I50</f>
        <v>120.0</v>
      </c>
      <c r="AB50" s="6">
        <f>J50-F50</f>
        <v>0.0</v>
      </c>
      <c r="AC50" s="5">
        <f>L50*(1-S50)</f>
        <v>405.0</v>
      </c>
      <c r="AD50" s="5">
        <f>L50*(1+S50)</f>
        <v>675.0</v>
      </c>
    </row>
    <row r="51" spans="1:30">
      <c r="A51" t="s">
        <v>305</v>
      </c>
      <c r="B51" t="s">
        <v>35</v>
      </c>
      <c r="C51" t="s">
        <v>268</v>
      </c>
      <c r="D51" t="s">
        <v>306</v>
      </c>
      <c r="E51" t="s">
        <v>307</v>
      </c>
      <c r="F51" s="9">
        <v>556</v>
      </c>
      <c r="G51" t="s">
        <v>112</v>
      </c>
      <c r="H51" s="7">
        <v>0.05</v>
      </c>
      <c r="I51" s="9">
        <v>1</v>
      </c>
      <c r="J51" s="6">
        <f>CEILING(F51*(1+H51),I51)</f>
        <v>584</v>
      </c>
      <c r="K51" s="9">
        <v>0.65</v>
      </c>
      <c r="L51" s="5">
        <f>ROUND(J51*K51,2)</f>
        <v>379.6</v>
      </c>
      <c r="M51" s="9">
        <v>0.018</v>
      </c>
      <c r="N51" s="6">
        <f>ROUND(F51*M51,3)</f>
        <v>10.008</v>
      </c>
      <c r="O51" s="5">
        <f>'Labor rates'!B4</f>
        <v>55</v>
      </c>
      <c r="P51" s="5">
        <f>ROUND(N51*O51,2)</f>
        <v>550.44</v>
      </c>
      <c r="Q51" s="9">
        <v>0</v>
      </c>
      <c r="R51" s="5">
        <f>ROUND(L51+P51+Q51,2)</f>
        <v>930.04</v>
      </c>
      <c r="S51" s="7">
        <v>0.25</v>
      </c>
      <c r="T51" s="5">
        <f>ROUND(R51*(1-S51),2)</f>
        <v>697.53</v>
      </c>
      <c r="U51" s="5">
        <f>ROUND(R51*(1+S51),2)</f>
        <v>1162.55</v>
      </c>
      <c r="V51" t="s">
        <v>95</v>
      </c>
      <c r="W51" t="s">
        <v>271</v>
      </c>
      <c r="X51" t="s">
        <v>308</v>
      </c>
      <c r="Y51" t="s">
        <v>98</v>
      </c>
      <c r="Z51" t="s">
        <v>99</v>
      </c>
      <c r="AA51" s="6">
        <f>J51/I51</f>
        <v>584.0</v>
      </c>
      <c r="AB51" s="6">
        <f>J51-F51</f>
        <v>28.0</v>
      </c>
      <c r="AC51" s="5">
        <f>L51*(1-S51)</f>
        <v>284.70000000000005</v>
      </c>
      <c r="AD51" s="5">
        <f>L51*(1+S51)</f>
        <v>474.5</v>
      </c>
    </row>
    <row r="52" spans="1:30">
      <c r="A52" t="s">
        <v>309</v>
      </c>
      <c r="B52" t="s">
        <v>35</v>
      </c>
      <c r="C52" t="s">
        <v>268</v>
      </c>
      <c r="D52" t="s">
        <v>310</v>
      </c>
      <c r="E52" t="s">
        <v>311</v>
      </c>
      <c r="F52" s="9">
        <v>112</v>
      </c>
      <c r="G52" t="s">
        <v>164</v>
      </c>
      <c r="H52" s="7">
        <v>0</v>
      </c>
      <c r="I52" s="9">
        <v>1</v>
      </c>
      <c r="J52" s="6">
        <f>CEILING(F52*(1+H52),I52)</f>
        <v>112</v>
      </c>
      <c r="K52" s="9">
        <v>1.5</v>
      </c>
      <c r="L52" s="5">
        <f>ROUND(J52*K52,2)</f>
        <v>168.0</v>
      </c>
      <c r="M52" s="9">
        <v>0.14</v>
      </c>
      <c r="N52" s="6">
        <f>ROUND(F52*M52,3)</f>
        <v>15.68</v>
      </c>
      <c r="O52" s="5">
        <f>'Labor rates'!B4</f>
        <v>55</v>
      </c>
      <c r="P52" s="5">
        <f>ROUND(N52*O52,2)</f>
        <v>862.4</v>
      </c>
      <c r="Q52" s="9">
        <v>0</v>
      </c>
      <c r="R52" s="5">
        <f>ROUND(L52+P52+Q52,2)</f>
        <v>1030.4</v>
      </c>
      <c r="S52" s="7">
        <v>0.25</v>
      </c>
      <c r="T52" s="5">
        <f>ROUND(R52*(1-S52),2)</f>
        <v>772.8</v>
      </c>
      <c r="U52" s="5">
        <f>ROUND(R52*(1+S52),2)</f>
        <v>1288.0</v>
      </c>
      <c r="V52" t="s">
        <v>95</v>
      </c>
      <c r="W52" t="s">
        <v>271</v>
      </c>
      <c r="X52" t="s">
        <v>312</v>
      </c>
      <c r="Y52" t="s">
        <v>98</v>
      </c>
      <c r="Z52" t="s">
        <v>99</v>
      </c>
      <c r="AA52" s="6">
        <f>J52/I52</f>
        <v>112.0</v>
      </c>
      <c r="AB52" s="6">
        <f>J52-F52</f>
        <v>0.0</v>
      </c>
      <c r="AC52" s="5">
        <f>L52*(1-S52)</f>
        <v>126.0</v>
      </c>
      <c r="AD52" s="5">
        <f>L52*(1+S52)</f>
        <v>210.0</v>
      </c>
    </row>
    <row r="53" spans="1:30">
      <c r="A53" t="s">
        <v>313</v>
      </c>
      <c r="B53" t="s">
        <v>35</v>
      </c>
      <c r="C53" t="s">
        <v>268</v>
      </c>
      <c r="D53" t="s">
        <v>314</v>
      </c>
      <c r="E53" t="s">
        <v>315</v>
      </c>
      <c r="F53" s="9">
        <v>1</v>
      </c>
      <c r="G53" t="s">
        <v>316</v>
      </c>
      <c r="H53" s="7">
        <v>0</v>
      </c>
      <c r="I53" s="9">
        <v>1</v>
      </c>
      <c r="J53" s="6">
        <f>CEILING(F53*(1+H53),I53)</f>
        <v>1</v>
      </c>
      <c r="K53" s="9">
        <v>0</v>
      </c>
      <c r="L53" s="5">
        <f>ROUND(J53*K53,2)</f>
        <v>0.0</v>
      </c>
      <c r="M53" s="9">
        <v>24</v>
      </c>
      <c r="N53" s="6">
        <f>ROUND(F53*M53,3)</f>
        <v>24.0</v>
      </c>
      <c r="O53" s="5">
        <f>'Labor rates'!B4</f>
        <v>55</v>
      </c>
      <c r="P53" s="5">
        <f>ROUND(N53*O53,2)</f>
        <v>1320.0</v>
      </c>
      <c r="Q53" s="9">
        <v>2400</v>
      </c>
      <c r="R53" s="5">
        <f>ROUND(L53+P53+Q53,2)</f>
        <v>3720.0</v>
      </c>
      <c r="S53" s="7">
        <v>0.25</v>
      </c>
      <c r="T53" s="5">
        <f>ROUND(R53*(1-S53),2)</f>
        <v>2790.0</v>
      </c>
      <c r="U53" s="5">
        <f>ROUND(R53*(1+S53),2)</f>
        <v>4650.0</v>
      </c>
      <c r="V53" t="s">
        <v>95</v>
      </c>
      <c r="W53" t="s">
        <v>317</v>
      </c>
      <c r="X53" t="s">
        <v>318</v>
      </c>
      <c r="Y53" t="s">
        <v>98</v>
      </c>
      <c r="Z53" t="s">
        <v>99</v>
      </c>
      <c r="AA53" s="6">
        <f>J53/I53</f>
        <v>1.0</v>
      </c>
      <c r="AB53" s="6">
        <f>J53-F53</f>
        <v>0.0</v>
      </c>
      <c r="AC53" s="5">
        <f>L53*(1-S53)</f>
        <v>0.0</v>
      </c>
      <c r="AD53" s="5">
        <f>L53*(1+S53)</f>
        <v>0.0</v>
      </c>
    </row>
    <row r="54" spans="1:30">
      <c r="A54" t="s">
        <v>319</v>
      </c>
      <c r="B54" t="s">
        <v>36</v>
      </c>
      <c r="C54" t="s">
        <v>320</v>
      </c>
      <c r="D54" t="s">
        <v>321</v>
      </c>
      <c r="E54" t="s">
        <v>322</v>
      </c>
      <c r="F54" s="9">
        <v>3912</v>
      </c>
      <c r="G54" t="s">
        <v>112</v>
      </c>
      <c r="H54" s="7">
        <v>0</v>
      </c>
      <c r="I54" s="9">
        <v>1</v>
      </c>
      <c r="J54" s="6">
        <f>CEILING(F54*(1+H54),I54)</f>
        <v>3912</v>
      </c>
      <c r="K54" s="9">
        <v>7.25</v>
      </c>
      <c r="L54" s="5">
        <f>ROUND(J54*K54,2)</f>
        <v>28362.0</v>
      </c>
      <c r="M54" s="9">
        <v>0.035</v>
      </c>
      <c r="N54" s="6">
        <f>ROUND(F54*M54,3)</f>
        <v>136.92</v>
      </c>
      <c r="O54" s="5">
        <f>'Labor rates'!B5</f>
        <v>55</v>
      </c>
      <c r="P54" s="5">
        <f>ROUND(N54*O54,2)</f>
        <v>7530.6</v>
      </c>
      <c r="Q54" s="9">
        <v>0</v>
      </c>
      <c r="R54" s="5">
        <f>ROUND(L54+P54+Q54,2)</f>
        <v>35892.6</v>
      </c>
      <c r="S54" s="7">
        <v>0.3</v>
      </c>
      <c r="T54" s="5">
        <f>ROUND(R54*(1-S54),2)</f>
        <v>25124.82</v>
      </c>
      <c r="U54" s="5">
        <f>ROUND(R54*(1+S54),2)</f>
        <v>46660.38</v>
      </c>
      <c r="V54" t="s">
        <v>95</v>
      </c>
      <c r="W54" t="s">
        <v>323</v>
      </c>
      <c r="X54" t="s">
        <v>324</v>
      </c>
      <c r="Y54" t="s">
        <v>98</v>
      </c>
      <c r="Z54" t="s">
        <v>325</v>
      </c>
      <c r="AA54" s="6">
        <f>J54/I54</f>
        <v>3912.0</v>
      </c>
      <c r="AB54" s="6">
        <f>J54-F54</f>
        <v>0.0</v>
      </c>
      <c r="AC54" s="5">
        <f>L54*(1-S54)</f>
        <v>19853.399999999998</v>
      </c>
      <c r="AD54" s="5">
        <f>L54*(1+S54)</f>
        <v>36870.6</v>
      </c>
    </row>
    <row r="55" spans="1:30">
      <c r="A55" t="s">
        <v>326</v>
      </c>
      <c r="B55" t="s">
        <v>36</v>
      </c>
      <c r="C55" t="s">
        <v>320</v>
      </c>
      <c r="D55" t="s">
        <v>327</v>
      </c>
      <c r="E55" t="s">
        <v>328</v>
      </c>
      <c r="F55" s="9">
        <v>1</v>
      </c>
      <c r="G55" t="s">
        <v>107</v>
      </c>
      <c r="H55" s="7">
        <v>0</v>
      </c>
      <c r="I55" s="9">
        <v>1</v>
      </c>
      <c r="J55" s="6">
        <f>CEILING(F55*(1+H55),I55)</f>
        <v>1</v>
      </c>
      <c r="K55" s="9">
        <v>2200</v>
      </c>
      <c r="L55" s="5">
        <f>ROUND(J55*K55,2)</f>
        <v>2200.0</v>
      </c>
      <c r="M55" s="9">
        <v>0</v>
      </c>
      <c r="N55" s="6">
        <f>ROUND(F55*M55,3)</f>
        <v>0.0</v>
      </c>
      <c r="O55" s="5">
        <f>'Labor rates'!B5</f>
        <v>55</v>
      </c>
      <c r="P55" s="5">
        <f>ROUND(N55*O55,2)</f>
        <v>0.0</v>
      </c>
      <c r="Q55" s="9">
        <v>0</v>
      </c>
      <c r="R55" s="5">
        <f>ROUND(L55+P55+Q55,2)</f>
        <v>2200.0</v>
      </c>
      <c r="S55" s="7">
        <v>0.3</v>
      </c>
      <c r="T55" s="5">
        <f>ROUND(R55*(1-S55),2)</f>
        <v>1540.0</v>
      </c>
      <c r="U55" s="5">
        <f>ROUND(R55*(1+S55),2)</f>
        <v>2860.0</v>
      </c>
      <c r="V55" t="s">
        <v>95</v>
      </c>
      <c r="W55" t="s">
        <v>323</v>
      </c>
      <c r="X55" t="s">
        <v>329</v>
      </c>
      <c r="Y55" t="s">
        <v>98</v>
      </c>
      <c r="Z55" t="s">
        <v>325</v>
      </c>
      <c r="AA55" s="6">
        <f>J55/I55</f>
        <v>1.0</v>
      </c>
      <c r="AB55" s="6">
        <f>J55-F55</f>
        <v>0.0</v>
      </c>
      <c r="AC55" s="5">
        <f>L55*(1-S55)</f>
        <v>1540.0</v>
      </c>
      <c r="AD55" s="5">
        <f>L55*(1+S55)</f>
        <v>2860.0</v>
      </c>
    </row>
    <row r="56" spans="1:30">
      <c r="A56" t="s">
        <v>330</v>
      </c>
      <c r="B56" t="s">
        <v>36</v>
      </c>
      <c r="C56" t="s">
        <v>320</v>
      </c>
      <c r="D56" t="s">
        <v>331</v>
      </c>
      <c r="E56" t="s">
        <v>332</v>
      </c>
      <c r="F56" s="9">
        <v>90</v>
      </c>
      <c r="G56" t="s">
        <v>164</v>
      </c>
      <c r="H56" s="7">
        <v>0.05</v>
      </c>
      <c r="I56" s="9">
        <v>1</v>
      </c>
      <c r="J56" s="6">
        <f>CEILING(F56*(1+H56),I56)</f>
        <v>95</v>
      </c>
      <c r="K56" s="9">
        <v>20</v>
      </c>
      <c r="L56" s="5">
        <f>ROUND(J56*K56,2)</f>
        <v>1900.0</v>
      </c>
      <c r="M56" s="9">
        <v>0.2</v>
      </c>
      <c r="N56" s="6">
        <f>ROUND(F56*M56,3)</f>
        <v>18.0</v>
      </c>
      <c r="O56" s="5">
        <f>'Labor rates'!B5</f>
        <v>55</v>
      </c>
      <c r="P56" s="5">
        <f>ROUND(N56*O56,2)</f>
        <v>990.0</v>
      </c>
      <c r="Q56" s="9">
        <v>0</v>
      </c>
      <c r="R56" s="5">
        <f>ROUND(L56+P56+Q56,2)</f>
        <v>2890.0</v>
      </c>
      <c r="S56" s="7">
        <v>0.3</v>
      </c>
      <c r="T56" s="5">
        <f>ROUND(R56*(1-S56),2)</f>
        <v>2023.0</v>
      </c>
      <c r="U56" s="5">
        <f>ROUND(R56*(1+S56),2)</f>
        <v>3757.0</v>
      </c>
      <c r="V56" t="s">
        <v>95</v>
      </c>
      <c r="W56" t="s">
        <v>323</v>
      </c>
      <c r="X56" t="s">
        <v>333</v>
      </c>
      <c r="Y56" t="s">
        <v>98</v>
      </c>
      <c r="Z56" t="s">
        <v>325</v>
      </c>
      <c r="AA56" s="6">
        <f>J56/I56</f>
        <v>95.0</v>
      </c>
      <c r="AB56" s="6">
        <f>J56-F56</f>
        <v>5.0</v>
      </c>
      <c r="AC56" s="5">
        <f>L56*(1-S56)</f>
        <v>1330.0</v>
      </c>
      <c r="AD56" s="5">
        <f>L56*(1+S56)</f>
        <v>2470.0</v>
      </c>
    </row>
    <row r="57" spans="1:30">
      <c r="A57" t="s">
        <v>334</v>
      </c>
      <c r="B57" t="s">
        <v>36</v>
      </c>
      <c r="C57" t="s">
        <v>320</v>
      </c>
      <c r="D57" t="s">
        <v>335</v>
      </c>
      <c r="E57" t="s">
        <v>336</v>
      </c>
      <c r="F57" s="9">
        <v>800</v>
      </c>
      <c r="G57" t="s">
        <v>94</v>
      </c>
      <c r="H57" s="7">
        <v>0.1</v>
      </c>
      <c r="I57" s="9">
        <v>10</v>
      </c>
      <c r="J57" s="6">
        <f>CEILING(F57*(1+H57),I57)</f>
        <v>880</v>
      </c>
      <c r="K57" s="9">
        <v>1.8</v>
      </c>
      <c r="L57" s="5">
        <f>ROUND(J57*K57,2)</f>
        <v>1584.0</v>
      </c>
      <c r="M57" s="9">
        <v>0.035</v>
      </c>
      <c r="N57" s="6">
        <f>ROUND(F57*M57,3)</f>
        <v>28.0</v>
      </c>
      <c r="O57" s="5">
        <f>'Labor rates'!B5</f>
        <v>55</v>
      </c>
      <c r="P57" s="5">
        <f>ROUND(N57*O57,2)</f>
        <v>1540.0</v>
      </c>
      <c r="Q57" s="9">
        <v>0</v>
      </c>
      <c r="R57" s="5">
        <f>ROUND(L57+P57+Q57,2)</f>
        <v>3124.0</v>
      </c>
      <c r="S57" s="7">
        <v>0.3</v>
      </c>
      <c r="T57" s="5">
        <f>ROUND(R57*(1-S57),2)</f>
        <v>2186.8</v>
      </c>
      <c r="U57" s="5">
        <f>ROUND(R57*(1+S57),2)</f>
        <v>4061.2</v>
      </c>
      <c r="V57" t="s">
        <v>95</v>
      </c>
      <c r="W57" t="s">
        <v>323</v>
      </c>
      <c r="X57" t="s">
        <v>337</v>
      </c>
      <c r="Y57" t="s">
        <v>98</v>
      </c>
      <c r="Z57" t="s">
        <v>325</v>
      </c>
      <c r="AA57" s="6">
        <f>J57/I57</f>
        <v>88.0</v>
      </c>
      <c r="AB57" s="6">
        <f>J57-F57</f>
        <v>80.0</v>
      </c>
      <c r="AC57" s="5">
        <f>L57*(1-S57)</f>
        <v>1108.8</v>
      </c>
      <c r="AD57" s="5">
        <f>L57*(1+S57)</f>
        <v>2059.2000000000003</v>
      </c>
    </row>
    <row r="58" spans="1:30">
      <c r="A58" t="s">
        <v>338</v>
      </c>
      <c r="B58" t="s">
        <v>36</v>
      </c>
      <c r="C58" t="s">
        <v>320</v>
      </c>
      <c r="D58" t="s">
        <v>339</v>
      </c>
      <c r="E58" t="s">
        <v>340</v>
      </c>
      <c r="F58" s="9">
        <v>1703</v>
      </c>
      <c r="G58" t="s">
        <v>94</v>
      </c>
      <c r="H58" s="7">
        <v>0.08</v>
      </c>
      <c r="I58" s="9">
        <v>12</v>
      </c>
      <c r="J58" s="6">
        <f>CEILING(F58*(1+H58),I58)</f>
        <v>1848</v>
      </c>
      <c r="K58" s="9">
        <v>2.8</v>
      </c>
      <c r="L58" s="5">
        <f>ROUND(J58*K58,2)</f>
        <v>5174.4</v>
      </c>
      <c r="M58" s="9">
        <v>0.035</v>
      </c>
      <c r="N58" s="6">
        <f>ROUND(F58*M58,3)</f>
        <v>59.605</v>
      </c>
      <c r="O58" s="5">
        <f>'Labor rates'!B5</f>
        <v>55</v>
      </c>
      <c r="P58" s="5">
        <f>ROUND(N58*O58,2)</f>
        <v>3278.27</v>
      </c>
      <c r="Q58" s="9">
        <v>0</v>
      </c>
      <c r="R58" s="5">
        <f>ROUND(L58+P58+Q58,2)</f>
        <v>8452.67</v>
      </c>
      <c r="S58" s="7">
        <v>0.3</v>
      </c>
      <c r="T58" s="5">
        <f>ROUND(R58*(1-S58),2)</f>
        <v>5916.87</v>
      </c>
      <c r="U58" s="5">
        <f>ROUND(R58*(1+S58),2)</f>
        <v>10988.47</v>
      </c>
      <c r="V58" t="s">
        <v>95</v>
      </c>
      <c r="W58" t="s">
        <v>323</v>
      </c>
      <c r="X58" t="s">
        <v>341</v>
      </c>
      <c r="Y58" t="s">
        <v>98</v>
      </c>
      <c r="Z58" t="s">
        <v>325</v>
      </c>
      <c r="AA58" s="6">
        <f>J58/I58</f>
        <v>154.0</v>
      </c>
      <c r="AB58" s="6">
        <f>J58-F58</f>
        <v>145.0</v>
      </c>
      <c r="AC58" s="5">
        <f>L58*(1-S58)</f>
        <v>3622.0799999999995</v>
      </c>
      <c r="AD58" s="5">
        <f>L58*(1+S58)</f>
        <v>6726.719999999999</v>
      </c>
    </row>
    <row r="59" spans="1:30">
      <c r="A59" t="s">
        <v>342</v>
      </c>
      <c r="B59" t="s">
        <v>36</v>
      </c>
      <c r="C59" t="s">
        <v>320</v>
      </c>
      <c r="D59" t="s">
        <v>343</v>
      </c>
      <c r="E59" t="s">
        <v>344</v>
      </c>
      <c r="F59" s="9">
        <v>1112</v>
      </c>
      <c r="G59" t="s">
        <v>94</v>
      </c>
      <c r="H59" s="7">
        <v>0.08</v>
      </c>
      <c r="I59" s="9">
        <v>10</v>
      </c>
      <c r="J59" s="6">
        <f>CEILING(F59*(1+H59),I59)</f>
        <v>1210</v>
      </c>
      <c r="K59" s="9">
        <v>2.3</v>
      </c>
      <c r="L59" s="5">
        <f>ROUND(J59*K59,2)</f>
        <v>2783.0</v>
      </c>
      <c r="M59" s="9">
        <v>0.025</v>
      </c>
      <c r="N59" s="6">
        <f>ROUND(F59*M59,3)</f>
        <v>27.8</v>
      </c>
      <c r="O59" s="5">
        <f>'Labor rates'!B5</f>
        <v>55</v>
      </c>
      <c r="P59" s="5">
        <f>ROUND(N59*O59,2)</f>
        <v>1529.0</v>
      </c>
      <c r="Q59" s="9">
        <v>0</v>
      </c>
      <c r="R59" s="5">
        <f>ROUND(L59+P59+Q59,2)</f>
        <v>4312.0</v>
      </c>
      <c r="S59" s="7">
        <v>0.3</v>
      </c>
      <c r="T59" s="5">
        <f>ROUND(R59*(1-S59),2)</f>
        <v>3018.4</v>
      </c>
      <c r="U59" s="5">
        <f>ROUND(R59*(1+S59),2)</f>
        <v>5605.6</v>
      </c>
      <c r="V59" t="s">
        <v>95</v>
      </c>
      <c r="W59" t="s">
        <v>323</v>
      </c>
      <c r="X59" t="s">
        <v>345</v>
      </c>
      <c r="Y59" t="s">
        <v>98</v>
      </c>
      <c r="Z59" t="s">
        <v>325</v>
      </c>
      <c r="AA59" s="6">
        <f>J59/I59</f>
        <v>121.0</v>
      </c>
      <c r="AB59" s="6">
        <f>J59-F59</f>
        <v>98.0</v>
      </c>
      <c r="AC59" s="5">
        <f>L59*(1-S59)</f>
        <v>1948.1</v>
      </c>
      <c r="AD59" s="5">
        <f>L59*(1+S59)</f>
        <v>3617.9</v>
      </c>
    </row>
    <row r="60" spans="1:30">
      <c r="A60" t="s">
        <v>346</v>
      </c>
      <c r="B60" t="s">
        <v>36</v>
      </c>
      <c r="C60" t="s">
        <v>320</v>
      </c>
      <c r="D60" t="s">
        <v>347</v>
      </c>
      <c r="E60" t="s">
        <v>348</v>
      </c>
      <c r="F60" s="9">
        <v>4128</v>
      </c>
      <c r="G60" t="s">
        <v>94</v>
      </c>
      <c r="H60" s="7">
        <v>0.08</v>
      </c>
      <c r="I60" s="9">
        <v>12</v>
      </c>
      <c r="J60" s="6">
        <f>CEILING(F60*(1+H60),I60)</f>
        <v>4464</v>
      </c>
      <c r="K60" s="9">
        <v>1.35</v>
      </c>
      <c r="L60" s="5">
        <f>ROUND(J60*K60,2)</f>
        <v>6026.4</v>
      </c>
      <c r="M60" s="9">
        <v>0.025</v>
      </c>
      <c r="N60" s="6">
        <f>ROUND(F60*M60,3)</f>
        <v>103.2</v>
      </c>
      <c r="O60" s="5">
        <f>'Labor rates'!B5</f>
        <v>55</v>
      </c>
      <c r="P60" s="5">
        <f>ROUND(N60*O60,2)</f>
        <v>5676.0</v>
      </c>
      <c r="Q60" s="9">
        <v>0</v>
      </c>
      <c r="R60" s="5">
        <f>ROUND(L60+P60+Q60,2)</f>
        <v>11702.4</v>
      </c>
      <c r="S60" s="7">
        <v>0.3</v>
      </c>
      <c r="T60" s="5">
        <f>ROUND(R60*(1-S60),2)</f>
        <v>8191.68</v>
      </c>
      <c r="U60" s="5">
        <f>ROUND(R60*(1+S60),2)</f>
        <v>15213.12</v>
      </c>
      <c r="V60" t="s">
        <v>95</v>
      </c>
      <c r="W60" t="s">
        <v>323</v>
      </c>
      <c r="X60" t="s">
        <v>349</v>
      </c>
      <c r="Y60" t="s">
        <v>98</v>
      </c>
      <c r="Z60" t="s">
        <v>325</v>
      </c>
      <c r="AA60" s="6">
        <f>J60/I60</f>
        <v>372.0</v>
      </c>
      <c r="AB60" s="6">
        <f>J60-F60</f>
        <v>336.0</v>
      </c>
      <c r="AC60" s="5">
        <f>L60*(1-S60)</f>
        <v>4218.48</v>
      </c>
      <c r="AD60" s="5">
        <f>L60*(1+S60)</f>
        <v>7834.32</v>
      </c>
    </row>
    <row r="61" spans="1:30">
      <c r="A61" t="s">
        <v>350</v>
      </c>
      <c r="B61" t="s">
        <v>36</v>
      </c>
      <c r="C61" t="s">
        <v>320</v>
      </c>
      <c r="D61" t="s">
        <v>351</v>
      </c>
      <c r="E61" t="s">
        <v>352</v>
      </c>
      <c r="F61" s="9">
        <v>784</v>
      </c>
      <c r="G61" t="s">
        <v>94</v>
      </c>
      <c r="H61" s="7">
        <v>0.08</v>
      </c>
      <c r="I61" s="9">
        <v>10</v>
      </c>
      <c r="J61" s="6">
        <f>CEILING(F61*(1+H61),I61)</f>
        <v>850</v>
      </c>
      <c r="K61" s="9">
        <v>1.15</v>
      </c>
      <c r="L61" s="5">
        <f>ROUND(J61*K61,2)</f>
        <v>977.5</v>
      </c>
      <c r="M61" s="9">
        <v>0.025</v>
      </c>
      <c r="N61" s="6">
        <f>ROUND(F61*M61,3)</f>
        <v>19.6</v>
      </c>
      <c r="O61" s="5">
        <f>'Labor rates'!B5</f>
        <v>55</v>
      </c>
      <c r="P61" s="5">
        <f>ROUND(N61*O61,2)</f>
        <v>1078.0</v>
      </c>
      <c r="Q61" s="9">
        <v>0</v>
      </c>
      <c r="R61" s="5">
        <f>ROUND(L61+P61+Q61,2)</f>
        <v>2055.5</v>
      </c>
      <c r="S61" s="7">
        <v>0.3</v>
      </c>
      <c r="T61" s="5">
        <f>ROUND(R61*(1-S61),2)</f>
        <v>1438.85</v>
      </c>
      <c r="U61" s="5">
        <f>ROUND(R61*(1+S61),2)</f>
        <v>2672.15</v>
      </c>
      <c r="V61" t="s">
        <v>95</v>
      </c>
      <c r="W61" t="s">
        <v>323</v>
      </c>
      <c r="X61" t="s">
        <v>353</v>
      </c>
      <c r="Y61" t="s">
        <v>98</v>
      </c>
      <c r="Z61" t="s">
        <v>325</v>
      </c>
      <c r="AA61" s="6">
        <f>J61/I61</f>
        <v>85.0</v>
      </c>
      <c r="AB61" s="6">
        <f>J61-F61</f>
        <v>66.0</v>
      </c>
      <c r="AC61" s="5">
        <f>L61*(1-S61)</f>
        <v>684.25</v>
      </c>
      <c r="AD61" s="5">
        <f>L61*(1+S61)</f>
        <v>1270.75</v>
      </c>
    </row>
    <row r="62" spans="1:30">
      <c r="A62" t="s">
        <v>354</v>
      </c>
      <c r="B62" t="s">
        <v>36</v>
      </c>
      <c r="C62" t="s">
        <v>320</v>
      </c>
      <c r="D62" t="s">
        <v>355</v>
      </c>
      <c r="E62" t="s">
        <v>356</v>
      </c>
      <c r="F62" s="9">
        <v>120</v>
      </c>
      <c r="G62" t="s">
        <v>94</v>
      </c>
      <c r="H62" s="7">
        <v>0.08</v>
      </c>
      <c r="I62" s="9">
        <v>10</v>
      </c>
      <c r="J62" s="6">
        <f>CEILING(F62*(1+H62),I62)</f>
        <v>130</v>
      </c>
      <c r="K62" s="9">
        <v>3.5</v>
      </c>
      <c r="L62" s="5">
        <f>ROUND(J62*K62,2)</f>
        <v>455.0</v>
      </c>
      <c r="M62" s="9">
        <v>0.08</v>
      </c>
      <c r="N62" s="6">
        <f>ROUND(F62*M62,3)</f>
        <v>9.6</v>
      </c>
      <c r="O62" s="5">
        <f>'Labor rates'!B5</f>
        <v>55</v>
      </c>
      <c r="P62" s="5">
        <f>ROUND(N62*O62,2)</f>
        <v>528.0</v>
      </c>
      <c r="Q62" s="9">
        <v>0</v>
      </c>
      <c r="R62" s="5">
        <f>ROUND(L62+P62+Q62,2)</f>
        <v>983.0</v>
      </c>
      <c r="S62" s="7">
        <v>0.3</v>
      </c>
      <c r="T62" s="5">
        <f>ROUND(R62*(1-S62),2)</f>
        <v>688.1</v>
      </c>
      <c r="U62" s="5">
        <f>ROUND(R62*(1+S62),2)</f>
        <v>1277.9</v>
      </c>
      <c r="V62" t="s">
        <v>95</v>
      </c>
      <c r="W62" t="s">
        <v>323</v>
      </c>
      <c r="X62" t="s">
        <v>357</v>
      </c>
      <c r="Y62" t="s">
        <v>98</v>
      </c>
      <c r="Z62" t="s">
        <v>325</v>
      </c>
      <c r="AA62" s="6">
        <f>J62/I62</f>
        <v>13.0</v>
      </c>
      <c r="AB62" s="6">
        <f>J62-F62</f>
        <v>10.0</v>
      </c>
      <c r="AC62" s="5">
        <f>L62*(1-S62)</f>
        <v>318.5</v>
      </c>
      <c r="AD62" s="5">
        <f>L62*(1+S62)</f>
        <v>591.5</v>
      </c>
    </row>
    <row r="63" spans="1:30">
      <c r="A63" t="s">
        <v>358</v>
      </c>
      <c r="B63" t="s">
        <v>36</v>
      </c>
      <c r="C63" t="s">
        <v>320</v>
      </c>
      <c r="D63" t="s">
        <v>359</v>
      </c>
      <c r="E63" t="s">
        <v>360</v>
      </c>
      <c r="F63" s="9">
        <v>420</v>
      </c>
      <c r="G63" t="s">
        <v>94</v>
      </c>
      <c r="H63" s="7">
        <v>0.1</v>
      </c>
      <c r="I63" s="9">
        <v>12</v>
      </c>
      <c r="J63" s="6">
        <f>CEILING(F63*(1+H63),I63)</f>
        <v>468</v>
      </c>
      <c r="K63" s="9">
        <v>1.4</v>
      </c>
      <c r="L63" s="5">
        <f>ROUND(J63*K63,2)</f>
        <v>655.2</v>
      </c>
      <c r="M63" s="9">
        <v>0.05</v>
      </c>
      <c r="N63" s="6">
        <f>ROUND(F63*M63,3)</f>
        <v>21.0</v>
      </c>
      <c r="O63" s="5">
        <f>'Labor rates'!B5</f>
        <v>55</v>
      </c>
      <c r="P63" s="5">
        <f>ROUND(N63*O63,2)</f>
        <v>1155.0</v>
      </c>
      <c r="Q63" s="9">
        <v>0</v>
      </c>
      <c r="R63" s="5">
        <f>ROUND(L63+P63+Q63,2)</f>
        <v>1810.2</v>
      </c>
      <c r="S63" s="7">
        <v>0.3</v>
      </c>
      <c r="T63" s="5">
        <f>ROUND(R63*(1-S63),2)</f>
        <v>1267.14</v>
      </c>
      <c r="U63" s="5">
        <f>ROUND(R63*(1+S63),2)</f>
        <v>2353.26</v>
      </c>
      <c r="V63" t="s">
        <v>95</v>
      </c>
      <c r="W63" t="s">
        <v>323</v>
      </c>
      <c r="X63" t="s">
        <v>361</v>
      </c>
      <c r="Y63" t="s">
        <v>98</v>
      </c>
      <c r="Z63" t="s">
        <v>325</v>
      </c>
      <c r="AA63" s="6">
        <f>J63/I63</f>
        <v>39.0</v>
      </c>
      <c r="AB63" s="6">
        <f>J63-F63</f>
        <v>48.0</v>
      </c>
      <c r="AC63" s="5">
        <f>L63*(1-S63)</f>
        <v>458.64</v>
      </c>
      <c r="AD63" s="5">
        <f>L63*(1+S63)</f>
        <v>851.7600000000001</v>
      </c>
    </row>
    <row r="64" spans="1:30">
      <c r="A64" t="s">
        <v>362</v>
      </c>
      <c r="B64" t="s">
        <v>36</v>
      </c>
      <c r="C64" t="s">
        <v>320</v>
      </c>
      <c r="D64" t="s">
        <v>363</v>
      </c>
      <c r="E64" t="s">
        <v>364</v>
      </c>
      <c r="F64" s="9">
        <v>6500</v>
      </c>
      <c r="G64" t="s">
        <v>164</v>
      </c>
      <c r="H64" s="7">
        <v>0</v>
      </c>
      <c r="I64" s="9">
        <v>1000</v>
      </c>
      <c r="J64" s="6">
        <f>CEILING(F64*(1+H64),I64)</f>
        <v>7000</v>
      </c>
      <c r="K64" s="9">
        <v>0.075</v>
      </c>
      <c r="L64" s="5">
        <f>ROUND(J64*K64,2)</f>
        <v>525.0</v>
      </c>
      <c r="M64" s="9">
        <v>0.001</v>
      </c>
      <c r="N64" s="6">
        <f>ROUND(F64*M64,3)</f>
        <v>6.5</v>
      </c>
      <c r="O64" s="5">
        <f>'Labor rates'!B5</f>
        <v>55</v>
      </c>
      <c r="P64" s="5">
        <f>ROUND(N64*O64,2)</f>
        <v>357.5</v>
      </c>
      <c r="Q64" s="9">
        <v>0</v>
      </c>
      <c r="R64" s="5">
        <f>ROUND(L64+P64+Q64,2)</f>
        <v>882.5</v>
      </c>
      <c r="S64" s="7">
        <v>0.3</v>
      </c>
      <c r="T64" s="5">
        <f>ROUND(R64*(1-S64),2)</f>
        <v>617.75</v>
      </c>
      <c r="U64" s="5">
        <f>ROUND(R64*(1+S64),2)</f>
        <v>1147.25</v>
      </c>
      <c r="V64" t="s">
        <v>95</v>
      </c>
      <c r="W64" t="s">
        <v>323</v>
      </c>
      <c r="X64" t="s">
        <v>365</v>
      </c>
      <c r="Y64" t="s">
        <v>98</v>
      </c>
      <c r="Z64" t="s">
        <v>325</v>
      </c>
      <c r="AA64" s="6">
        <f>J64/I64</f>
        <v>7.0</v>
      </c>
      <c r="AB64" s="6">
        <f>J64-F64</f>
        <v>500.0</v>
      </c>
      <c r="AC64" s="5">
        <f>L64*(1-S64)</f>
        <v>367.5</v>
      </c>
      <c r="AD64" s="5">
        <f>L64*(1+S64)</f>
        <v>682.5</v>
      </c>
    </row>
    <row r="65" spans="1:30">
      <c r="A65" t="s">
        <v>366</v>
      </c>
      <c r="B65" t="s">
        <v>36</v>
      </c>
      <c r="C65" t="s">
        <v>320</v>
      </c>
      <c r="D65" t="s">
        <v>367</v>
      </c>
      <c r="E65" t="s">
        <v>368</v>
      </c>
      <c r="F65" s="9">
        <v>474</v>
      </c>
      <c r="G65" t="s">
        <v>164</v>
      </c>
      <c r="H65" s="7">
        <v>0.05</v>
      </c>
      <c r="I65" s="9">
        <v>100</v>
      </c>
      <c r="J65" s="6">
        <f>CEILING(F65*(1+H65),I65)</f>
        <v>500</v>
      </c>
      <c r="K65" s="9">
        <v>0.8</v>
      </c>
      <c r="L65" s="5">
        <f>ROUND(J65*K65,2)</f>
        <v>400.0</v>
      </c>
      <c r="M65" s="9">
        <v>0.025</v>
      </c>
      <c r="N65" s="6">
        <f>ROUND(F65*M65,3)</f>
        <v>11.85</v>
      </c>
      <c r="O65" s="5">
        <f>'Labor rates'!B5</f>
        <v>55</v>
      </c>
      <c r="P65" s="5">
        <f>ROUND(N65*O65,2)</f>
        <v>651.75</v>
      </c>
      <c r="Q65" s="9">
        <v>0</v>
      </c>
      <c r="R65" s="5">
        <f>ROUND(L65+P65+Q65,2)</f>
        <v>1051.75</v>
      </c>
      <c r="S65" s="7">
        <v>0.3</v>
      </c>
      <c r="T65" s="5">
        <f>ROUND(R65*(1-S65),2)</f>
        <v>736.22</v>
      </c>
      <c r="U65" s="5">
        <f>ROUND(R65*(1+S65),2)</f>
        <v>1367.28</v>
      </c>
      <c r="V65" t="s">
        <v>95</v>
      </c>
      <c r="W65" t="s">
        <v>323</v>
      </c>
      <c r="X65" t="s">
        <v>369</v>
      </c>
      <c r="Y65" t="s">
        <v>98</v>
      </c>
      <c r="Z65" t="s">
        <v>325</v>
      </c>
      <c r="AA65" s="6">
        <f>J65/I65</f>
        <v>5.0</v>
      </c>
      <c r="AB65" s="6">
        <f>J65-F65</f>
        <v>26.0</v>
      </c>
      <c r="AC65" s="5">
        <f>L65*(1-S65)</f>
        <v>280.0</v>
      </c>
      <c r="AD65" s="5">
        <f>L65*(1+S65)</f>
        <v>520.0</v>
      </c>
    </row>
    <row r="66" spans="1:30">
      <c r="A66" t="s">
        <v>370</v>
      </c>
      <c r="B66" t="s">
        <v>36</v>
      </c>
      <c r="C66" t="s">
        <v>320</v>
      </c>
      <c r="D66" t="s">
        <v>371</v>
      </c>
      <c r="E66" t="s">
        <v>372</v>
      </c>
      <c r="F66" s="9">
        <v>2686.696</v>
      </c>
      <c r="G66" t="s">
        <v>112</v>
      </c>
      <c r="H66" s="7">
        <v>0.1</v>
      </c>
      <c r="I66" s="9">
        <v>32</v>
      </c>
      <c r="J66" s="6">
        <f>CEILING(F66*(1+H66),I66)</f>
        <v>2976</v>
      </c>
      <c r="K66" s="9">
        <v>1.45</v>
      </c>
      <c r="L66" s="5">
        <f>ROUND(J66*K66,2)</f>
        <v>4315.2</v>
      </c>
      <c r="M66" s="9">
        <v>0.025</v>
      </c>
      <c r="N66" s="6">
        <f>ROUND(F66*M66,3)</f>
        <v>67.167</v>
      </c>
      <c r="O66" s="5">
        <f>'Labor rates'!B5</f>
        <v>55</v>
      </c>
      <c r="P66" s="5">
        <f>ROUND(N66*O66,2)</f>
        <v>3694.19</v>
      </c>
      <c r="Q66" s="9">
        <v>0</v>
      </c>
      <c r="R66" s="5">
        <f>ROUND(L66+P66+Q66,2)</f>
        <v>8009.39</v>
      </c>
      <c r="S66" s="7">
        <v>0.3</v>
      </c>
      <c r="T66" s="5">
        <f>ROUND(R66*(1-S66),2)</f>
        <v>5606.57</v>
      </c>
      <c r="U66" s="5">
        <f>ROUND(R66*(1+S66),2)</f>
        <v>10412.21</v>
      </c>
      <c r="V66" t="s">
        <v>95</v>
      </c>
      <c r="W66" t="s">
        <v>323</v>
      </c>
      <c r="X66" t="s">
        <v>373</v>
      </c>
      <c r="Y66" t="s">
        <v>98</v>
      </c>
      <c r="Z66" t="s">
        <v>325</v>
      </c>
      <c r="AA66" s="6">
        <f>J66/I66</f>
        <v>93.0</v>
      </c>
      <c r="AB66" s="6">
        <f>J66-F66</f>
        <v>289.3040000000001</v>
      </c>
      <c r="AC66" s="5">
        <f>L66*(1-S66)</f>
        <v>3020.64</v>
      </c>
      <c r="AD66" s="5">
        <f>L66*(1+S66)</f>
        <v>5609.76</v>
      </c>
    </row>
    <row r="67" spans="1:30">
      <c r="A67" t="s">
        <v>374</v>
      </c>
      <c r="B67" t="s">
        <v>36</v>
      </c>
      <c r="C67" t="s">
        <v>320</v>
      </c>
      <c r="D67" t="s">
        <v>375</v>
      </c>
      <c r="E67" t="s">
        <v>376</v>
      </c>
      <c r="F67" s="9">
        <v>5000</v>
      </c>
      <c r="G67" t="s">
        <v>164</v>
      </c>
      <c r="H67" s="7">
        <v>0</v>
      </c>
      <c r="I67" s="9">
        <v>1000</v>
      </c>
      <c r="J67" s="6">
        <f>CEILING(F67*(1+H67),I67)</f>
        <v>5000</v>
      </c>
      <c r="K67" s="9">
        <v>0.07000000000000001</v>
      </c>
      <c r="L67" s="5">
        <f>ROUND(J67*K67,2)</f>
        <v>350.0</v>
      </c>
      <c r="M67" s="9">
        <v>0.001</v>
      </c>
      <c r="N67" s="6">
        <f>ROUND(F67*M67,3)</f>
        <v>5.0</v>
      </c>
      <c r="O67" s="5">
        <f>'Labor rates'!B5</f>
        <v>55</v>
      </c>
      <c r="P67" s="5">
        <f>ROUND(N67*O67,2)</f>
        <v>275.0</v>
      </c>
      <c r="Q67" s="9">
        <v>0</v>
      </c>
      <c r="R67" s="5">
        <f>ROUND(L67+P67+Q67,2)</f>
        <v>625.0</v>
      </c>
      <c r="S67" s="7">
        <v>0.3</v>
      </c>
      <c r="T67" s="5">
        <f>ROUND(R67*(1-S67),2)</f>
        <v>437.5</v>
      </c>
      <c r="U67" s="5">
        <f>ROUND(R67*(1+S67),2)</f>
        <v>812.5</v>
      </c>
      <c r="V67" t="s">
        <v>95</v>
      </c>
      <c r="W67" t="s">
        <v>323</v>
      </c>
      <c r="X67" t="s">
        <v>377</v>
      </c>
      <c r="Y67" t="s">
        <v>98</v>
      </c>
      <c r="Z67" t="s">
        <v>325</v>
      </c>
      <c r="AA67" s="6">
        <f>J67/I67</f>
        <v>5.0</v>
      </c>
      <c r="AB67" s="6">
        <f>J67-F67</f>
        <v>0.0</v>
      </c>
      <c r="AC67" s="5">
        <f>L67*(1-S67)</f>
        <v>244.99999999999997</v>
      </c>
      <c r="AD67" s="5">
        <f>L67*(1+S67)</f>
        <v>455.0</v>
      </c>
    </row>
    <row r="68" spans="1:30">
      <c r="A68" t="s">
        <v>378</v>
      </c>
      <c r="B68" t="s">
        <v>36</v>
      </c>
      <c r="C68" t="s">
        <v>320</v>
      </c>
      <c r="D68" t="s">
        <v>379</v>
      </c>
      <c r="E68" t="s">
        <v>380</v>
      </c>
      <c r="F68" s="9">
        <v>3912</v>
      </c>
      <c r="G68" t="s">
        <v>112</v>
      </c>
      <c r="H68" s="7">
        <v>0.1</v>
      </c>
      <c r="I68" s="9">
        <v>32</v>
      </c>
      <c r="J68" s="6">
        <f>CEILING(F68*(1+H68),I68)</f>
        <v>4320</v>
      </c>
      <c r="K68" s="9">
        <v>1.25</v>
      </c>
      <c r="L68" s="5">
        <f>ROUND(J68*K68,2)</f>
        <v>5400.0</v>
      </c>
      <c r="M68" s="9">
        <v>0.018</v>
      </c>
      <c r="N68" s="6">
        <f>ROUND(F68*M68,3)</f>
        <v>70.416</v>
      </c>
      <c r="O68" s="5">
        <f>'Labor rates'!B5</f>
        <v>55</v>
      </c>
      <c r="P68" s="5">
        <f>ROUND(N68*O68,2)</f>
        <v>3872.88</v>
      </c>
      <c r="Q68" s="9">
        <v>0</v>
      </c>
      <c r="R68" s="5">
        <f>ROUND(L68+P68+Q68,2)</f>
        <v>9272.88</v>
      </c>
      <c r="S68" s="7">
        <v>0.3</v>
      </c>
      <c r="T68" s="5">
        <f>ROUND(R68*(1-S68),2)</f>
        <v>6491.02</v>
      </c>
      <c r="U68" s="5">
        <f>ROUND(R68*(1+S68),2)</f>
        <v>12054.74</v>
      </c>
      <c r="V68" t="s">
        <v>95</v>
      </c>
      <c r="W68" t="s">
        <v>323</v>
      </c>
      <c r="X68" t="s">
        <v>381</v>
      </c>
      <c r="Y68" t="s">
        <v>98</v>
      </c>
      <c r="Z68" t="s">
        <v>325</v>
      </c>
      <c r="AA68" s="6">
        <f>J68/I68</f>
        <v>135.0</v>
      </c>
      <c r="AB68" s="6">
        <f>J68-F68</f>
        <v>408.0</v>
      </c>
      <c r="AC68" s="5">
        <f>L68*(1-S68)</f>
        <v>3779.9999999999995</v>
      </c>
      <c r="AD68" s="5">
        <f>L68*(1+S68)</f>
        <v>7020.0</v>
      </c>
    </row>
    <row r="69" spans="1:30">
      <c r="A69" t="s">
        <v>382</v>
      </c>
      <c r="B69" t="s">
        <v>36</v>
      </c>
      <c r="C69" t="s">
        <v>320</v>
      </c>
      <c r="D69" t="s">
        <v>383</v>
      </c>
      <c r="E69" t="s">
        <v>384</v>
      </c>
      <c r="F69" s="9">
        <v>369</v>
      </c>
      <c r="G69" t="s">
        <v>164</v>
      </c>
      <c r="H69" s="7">
        <v>0.05</v>
      </c>
      <c r="I69" s="9">
        <v>250</v>
      </c>
      <c r="J69" s="6">
        <f>CEILING(F69*(1+H69),I69)</f>
        <v>500</v>
      </c>
      <c r="K69" s="9">
        <v>0.42</v>
      </c>
      <c r="L69" s="5">
        <f>ROUND(J69*K69,2)</f>
        <v>210.0</v>
      </c>
      <c r="M69" s="9">
        <v>0.012</v>
      </c>
      <c r="N69" s="6">
        <f>ROUND(F69*M69,3)</f>
        <v>4.428</v>
      </c>
      <c r="O69" s="5">
        <f>'Labor rates'!B5</f>
        <v>55</v>
      </c>
      <c r="P69" s="5">
        <f>ROUND(N69*O69,2)</f>
        <v>243.54</v>
      </c>
      <c r="Q69" s="9">
        <v>0</v>
      </c>
      <c r="R69" s="5">
        <f>ROUND(L69+P69+Q69,2)</f>
        <v>453.54</v>
      </c>
      <c r="S69" s="7">
        <v>0.3</v>
      </c>
      <c r="T69" s="5">
        <f>ROUND(R69*(1-S69),2)</f>
        <v>317.48</v>
      </c>
      <c r="U69" s="5">
        <f>ROUND(R69*(1+S69),2)</f>
        <v>589.6</v>
      </c>
      <c r="V69" t="s">
        <v>95</v>
      </c>
      <c r="W69" t="s">
        <v>323</v>
      </c>
      <c r="X69" t="s">
        <v>385</v>
      </c>
      <c r="Y69" t="s">
        <v>98</v>
      </c>
      <c r="Z69" t="s">
        <v>325</v>
      </c>
      <c r="AA69" s="6">
        <f>J69/I69</f>
        <v>2.0</v>
      </c>
      <c r="AB69" s="6">
        <f>J69-F69</f>
        <v>131.0</v>
      </c>
      <c r="AC69" s="5">
        <f>L69*(1-S69)</f>
        <v>147.0</v>
      </c>
      <c r="AD69" s="5">
        <f>L69*(1+S69)</f>
        <v>273.0</v>
      </c>
    </row>
    <row r="70" spans="1:30">
      <c r="A70" t="s">
        <v>386</v>
      </c>
      <c r="B70" t="s">
        <v>36</v>
      </c>
      <c r="C70" t="s">
        <v>320</v>
      </c>
      <c r="D70" t="s">
        <v>387</v>
      </c>
      <c r="E70" t="s">
        <v>388</v>
      </c>
      <c r="F70" s="9">
        <v>11000</v>
      </c>
      <c r="G70" t="s">
        <v>164</v>
      </c>
      <c r="H70" s="7">
        <v>0</v>
      </c>
      <c r="I70" s="9">
        <v>1000</v>
      </c>
      <c r="J70" s="6">
        <f>CEILING(F70*(1+H70),I70)</f>
        <v>11000</v>
      </c>
      <c r="K70" s="9">
        <v>0.13</v>
      </c>
      <c r="L70" s="5">
        <f>ROUND(J70*K70,2)</f>
        <v>1430.0</v>
      </c>
      <c r="M70" s="9">
        <v>0.001</v>
      </c>
      <c r="N70" s="6">
        <f>ROUND(F70*M70,3)</f>
        <v>11.0</v>
      </c>
      <c r="O70" s="5">
        <f>'Labor rates'!B5</f>
        <v>55</v>
      </c>
      <c r="P70" s="5">
        <f>ROUND(N70*O70,2)</f>
        <v>605.0</v>
      </c>
      <c r="Q70" s="9">
        <v>0</v>
      </c>
      <c r="R70" s="5">
        <f>ROUND(L70+P70+Q70,2)</f>
        <v>2035.0</v>
      </c>
      <c r="S70" s="7">
        <v>0.3</v>
      </c>
      <c r="T70" s="5">
        <f>ROUND(R70*(1-S70),2)</f>
        <v>1424.5</v>
      </c>
      <c r="U70" s="5">
        <f>ROUND(R70*(1+S70),2)</f>
        <v>2645.5</v>
      </c>
      <c r="V70" t="s">
        <v>95</v>
      </c>
      <c r="W70" t="s">
        <v>323</v>
      </c>
      <c r="X70" t="s">
        <v>389</v>
      </c>
      <c r="Y70" t="s">
        <v>98</v>
      </c>
      <c r="Z70" t="s">
        <v>325</v>
      </c>
      <c r="AA70" s="6">
        <f>J70/I70</f>
        <v>11.0</v>
      </c>
      <c r="AB70" s="6">
        <f>J70-F70</f>
        <v>0.0</v>
      </c>
      <c r="AC70" s="5">
        <f>L70*(1-S70)</f>
        <v>1000.9999999999999</v>
      </c>
      <c r="AD70" s="5">
        <f>L70*(1+S70)</f>
        <v>1859.0</v>
      </c>
    </row>
    <row r="71" spans="1:30">
      <c r="A71" t="s">
        <v>390</v>
      </c>
      <c r="B71" t="s">
        <v>36</v>
      </c>
      <c r="C71" t="s">
        <v>320</v>
      </c>
      <c r="D71" t="s">
        <v>391</v>
      </c>
      <c r="E71" t="s">
        <v>392</v>
      </c>
      <c r="F71" s="9">
        <v>27384</v>
      </c>
      <c r="G71" t="s">
        <v>393</v>
      </c>
      <c r="H71" s="7">
        <v>0.05</v>
      </c>
      <c r="I71" s="9">
        <v>1</v>
      </c>
      <c r="J71" s="6">
        <f>CEILING(F71*(1+H71),I71)</f>
        <v>28754</v>
      </c>
      <c r="K71" s="9">
        <v>0.25</v>
      </c>
      <c r="L71" s="5">
        <f>ROUND(J71*K71,2)</f>
        <v>7188.5</v>
      </c>
      <c r="M71" s="9">
        <v>0.0015</v>
      </c>
      <c r="N71" s="6">
        <f>ROUND(F71*M71,3)</f>
        <v>41.076</v>
      </c>
      <c r="O71" s="5">
        <f>'Labor rates'!B5</f>
        <v>55</v>
      </c>
      <c r="P71" s="5">
        <f>ROUND(N71*O71,2)</f>
        <v>2259.18</v>
      </c>
      <c r="Q71" s="9">
        <v>0</v>
      </c>
      <c r="R71" s="5">
        <f>ROUND(L71+P71+Q71,2)</f>
        <v>9447.68</v>
      </c>
      <c r="S71" s="7">
        <v>0.3</v>
      </c>
      <c r="T71" s="5">
        <f>ROUND(R71*(1-S71),2)</f>
        <v>6613.38</v>
      </c>
      <c r="U71" s="5">
        <f>ROUND(R71*(1+S71),2)</f>
        <v>12281.98</v>
      </c>
      <c r="V71" t="s">
        <v>95</v>
      </c>
      <c r="W71" t="s">
        <v>323</v>
      </c>
      <c r="X71" t="s">
        <v>394</v>
      </c>
      <c r="Y71" t="s">
        <v>98</v>
      </c>
      <c r="Z71" t="s">
        <v>325</v>
      </c>
      <c r="AA71" s="6">
        <f>J71/I71</f>
        <v>28754.0</v>
      </c>
      <c r="AB71" s="6">
        <f>J71-F71</f>
        <v>1370.0</v>
      </c>
      <c r="AC71" s="5">
        <f>L71*(1-S71)</f>
        <v>5031.95</v>
      </c>
      <c r="AD71" s="5">
        <f>L71*(1+S71)</f>
        <v>9345.050000000001</v>
      </c>
    </row>
    <row r="72" spans="1:30">
      <c r="A72" t="s">
        <v>395</v>
      </c>
      <c r="B72" t="s">
        <v>36</v>
      </c>
      <c r="C72" t="s">
        <v>320</v>
      </c>
      <c r="D72" t="s">
        <v>396</v>
      </c>
      <c r="E72" t="s">
        <v>397</v>
      </c>
      <c r="F72" s="9">
        <v>3912</v>
      </c>
      <c r="G72" t="s">
        <v>112</v>
      </c>
      <c r="H72" s="7">
        <v>0.05</v>
      </c>
      <c r="I72" s="9">
        <v>1</v>
      </c>
      <c r="J72" s="6">
        <f>CEILING(F72*(1+H72),I72)</f>
        <v>4108</v>
      </c>
      <c r="K72" s="9">
        <v>0.45</v>
      </c>
      <c r="L72" s="5">
        <f>ROUND(J72*K72,2)</f>
        <v>1848.6</v>
      </c>
      <c r="M72" s="9">
        <v>0.012</v>
      </c>
      <c r="N72" s="6">
        <f>ROUND(F72*M72,3)</f>
        <v>46.944</v>
      </c>
      <c r="O72" s="5">
        <f>'Labor rates'!B5</f>
        <v>55</v>
      </c>
      <c r="P72" s="5">
        <f>ROUND(N72*O72,2)</f>
        <v>2581.92</v>
      </c>
      <c r="Q72" s="9">
        <v>0</v>
      </c>
      <c r="R72" s="5">
        <f>ROUND(L72+P72+Q72,2)</f>
        <v>4430.52</v>
      </c>
      <c r="S72" s="7">
        <v>0.3</v>
      </c>
      <c r="T72" s="5">
        <f>ROUND(R72*(1-S72),2)</f>
        <v>3101.36</v>
      </c>
      <c r="U72" s="5">
        <f>ROUND(R72*(1+S72),2)</f>
        <v>5759.68</v>
      </c>
      <c r="V72" t="s">
        <v>95</v>
      </c>
      <c r="W72" t="s">
        <v>323</v>
      </c>
      <c r="X72" t="s">
        <v>398</v>
      </c>
      <c r="Y72" t="s">
        <v>98</v>
      </c>
      <c r="Z72" t="s">
        <v>325</v>
      </c>
      <c r="AA72" s="6">
        <f>J72/I72</f>
        <v>4108.0</v>
      </c>
      <c r="AB72" s="6">
        <f>J72-F72</f>
        <v>196.0</v>
      </c>
      <c r="AC72" s="5">
        <f>L72*(1-S72)</f>
        <v>1294.0199999999998</v>
      </c>
      <c r="AD72" s="5">
        <f>L72*(1+S72)</f>
        <v>2403.18</v>
      </c>
    </row>
    <row r="73" spans="1:30">
      <c r="A73" t="s">
        <v>399</v>
      </c>
      <c r="B73" t="s">
        <v>36</v>
      </c>
      <c r="C73" t="s">
        <v>320</v>
      </c>
      <c r="D73" t="s">
        <v>400</v>
      </c>
      <c r="E73" t="s">
        <v>401</v>
      </c>
      <c r="F73" s="9">
        <v>2389.083</v>
      </c>
      <c r="G73" t="s">
        <v>112</v>
      </c>
      <c r="H73" s="7">
        <v>0.05</v>
      </c>
      <c r="I73" s="9">
        <v>1</v>
      </c>
      <c r="J73" s="6">
        <f>CEILING(F73*(1+H73),I73)</f>
        <v>2509</v>
      </c>
      <c r="K73" s="9">
        <v>0.95</v>
      </c>
      <c r="L73" s="5">
        <f>ROUND(J73*K73,2)</f>
        <v>2383.55</v>
      </c>
      <c r="M73" s="9">
        <v>0.018</v>
      </c>
      <c r="N73" s="6">
        <f>ROUND(F73*M73,3)</f>
        <v>43.003</v>
      </c>
      <c r="O73" s="5">
        <f>'Labor rates'!B5</f>
        <v>55</v>
      </c>
      <c r="P73" s="5">
        <f>ROUND(N73*O73,2)</f>
        <v>2365.17</v>
      </c>
      <c r="Q73" s="9">
        <v>0</v>
      </c>
      <c r="R73" s="5">
        <f>ROUND(L73+P73+Q73,2)</f>
        <v>4748.72</v>
      </c>
      <c r="S73" s="7">
        <v>0.3</v>
      </c>
      <c r="T73" s="5">
        <f>ROUND(R73*(1-S73),2)</f>
        <v>3324.1</v>
      </c>
      <c r="U73" s="5">
        <f>ROUND(R73*(1+S73),2)</f>
        <v>6173.34</v>
      </c>
      <c r="V73" t="s">
        <v>95</v>
      </c>
      <c r="W73" t="s">
        <v>323</v>
      </c>
      <c r="X73" t="s">
        <v>402</v>
      </c>
      <c r="Y73" t="s">
        <v>98</v>
      </c>
      <c r="Z73" t="s">
        <v>325</v>
      </c>
      <c r="AA73" s="6">
        <f>J73/I73</f>
        <v>2509.0</v>
      </c>
      <c r="AB73" s="6">
        <f>J73-F73</f>
        <v>119.91699999999992</v>
      </c>
      <c r="AC73" s="5">
        <f>L73*(1-S73)</f>
        <v>1668.4850000000001</v>
      </c>
      <c r="AD73" s="5">
        <f>L73*(1+S73)</f>
        <v>3098.6150000000002</v>
      </c>
    </row>
    <row r="74" spans="1:30">
      <c r="A74" t="s">
        <v>403</v>
      </c>
      <c r="B74" t="s">
        <v>36</v>
      </c>
      <c r="C74" t="s">
        <v>320</v>
      </c>
      <c r="D74" t="s">
        <v>404</v>
      </c>
      <c r="E74" t="s">
        <v>405</v>
      </c>
      <c r="F74" s="9">
        <v>2822.4</v>
      </c>
      <c r="G74" t="s">
        <v>112</v>
      </c>
      <c r="H74" s="7">
        <v>0.05</v>
      </c>
      <c r="I74" s="9">
        <v>1</v>
      </c>
      <c r="J74" s="6">
        <f>CEILING(F74*(1+H74),I74)</f>
        <v>2964</v>
      </c>
      <c r="K74" s="9">
        <v>0.8</v>
      </c>
      <c r="L74" s="5">
        <f>ROUND(J74*K74,2)</f>
        <v>2371.2</v>
      </c>
      <c r="M74" s="9">
        <v>0.012</v>
      </c>
      <c r="N74" s="6">
        <f>ROUND(F74*M74,3)</f>
        <v>33.869</v>
      </c>
      <c r="O74" s="5">
        <f>'Labor rates'!B5</f>
        <v>55</v>
      </c>
      <c r="P74" s="5">
        <f>ROUND(N74*O74,2)</f>
        <v>1862.8</v>
      </c>
      <c r="Q74" s="9">
        <v>0</v>
      </c>
      <c r="R74" s="5">
        <f>ROUND(L74+P74+Q74,2)</f>
        <v>4234.0</v>
      </c>
      <c r="S74" s="7">
        <v>0.3</v>
      </c>
      <c r="T74" s="5">
        <f>ROUND(R74*(1-S74),2)</f>
        <v>2963.8</v>
      </c>
      <c r="U74" s="5">
        <f>ROUND(R74*(1+S74),2)</f>
        <v>5504.2</v>
      </c>
      <c r="V74" t="s">
        <v>95</v>
      </c>
      <c r="W74" t="s">
        <v>323</v>
      </c>
      <c r="X74" t="s">
        <v>406</v>
      </c>
      <c r="Y74" t="s">
        <v>98</v>
      </c>
      <c r="Z74" t="s">
        <v>325</v>
      </c>
      <c r="AA74" s="6">
        <f>J74/I74</f>
        <v>2964.0</v>
      </c>
      <c r="AB74" s="6">
        <f>J74-F74</f>
        <v>141.5999999999999</v>
      </c>
      <c r="AC74" s="5">
        <f>L74*(1-S74)</f>
        <v>1659.8399999999997</v>
      </c>
      <c r="AD74" s="5">
        <f>L74*(1+S74)</f>
        <v>3082.56</v>
      </c>
    </row>
    <row r="75" spans="1:30">
      <c r="A75" t="s">
        <v>407</v>
      </c>
      <c r="B75" t="s">
        <v>36</v>
      </c>
      <c r="C75" t="s">
        <v>408</v>
      </c>
      <c r="D75" t="s">
        <v>409</v>
      </c>
      <c r="E75" t="s">
        <v>410</v>
      </c>
      <c r="F75" s="9">
        <v>2</v>
      </c>
      <c r="G75" t="s">
        <v>261</v>
      </c>
      <c r="H75" s="7">
        <v>0</v>
      </c>
      <c r="I75" s="9">
        <v>1</v>
      </c>
      <c r="J75" s="6">
        <f>CEILING(F75*(1+H75),I75)</f>
        <v>2</v>
      </c>
      <c r="K75" s="9">
        <v>0</v>
      </c>
      <c r="L75" s="5">
        <f>ROUND(J75*K75,2)</f>
        <v>0.0</v>
      </c>
      <c r="M75" s="9">
        <v>0</v>
      </c>
      <c r="N75" s="6">
        <f>ROUND(F75*M75,3)</f>
        <v>0.0</v>
      </c>
      <c r="O75" s="5">
        <f>'Labor rates'!B5</f>
        <v>55</v>
      </c>
      <c r="P75" s="5">
        <f>ROUND(N75*O75,2)</f>
        <v>0.0</v>
      </c>
      <c r="Q75" s="9">
        <v>3200</v>
      </c>
      <c r="R75" s="5">
        <f>ROUND(L75+P75+Q75,2)</f>
        <v>3200.0</v>
      </c>
      <c r="S75" s="7">
        <v>0.25</v>
      </c>
      <c r="T75" s="5">
        <f>ROUND(R75*(1-S75),2)</f>
        <v>2400.0</v>
      </c>
      <c r="U75" s="5">
        <f>ROUND(R75*(1+S75),2)</f>
        <v>4000.0</v>
      </c>
      <c r="V75" t="s">
        <v>95</v>
      </c>
      <c r="W75" t="s">
        <v>411</v>
      </c>
      <c r="X75" t="s">
        <v>412</v>
      </c>
      <c r="Y75" t="s">
        <v>98</v>
      </c>
      <c r="Z75" t="s">
        <v>325</v>
      </c>
      <c r="AA75" s="6">
        <f>J75/I75</f>
        <v>2.0</v>
      </c>
      <c r="AB75" s="6">
        <f>J75-F75</f>
        <v>0.0</v>
      </c>
      <c r="AC75" s="5">
        <f>L75*(1-S75)</f>
        <v>0.0</v>
      </c>
      <c r="AD75" s="5">
        <f>L75*(1+S75)</f>
        <v>0.0</v>
      </c>
    </row>
    <row r="76" spans="1:30">
      <c r="A76" t="s">
        <v>413</v>
      </c>
      <c r="B76" t="s">
        <v>37</v>
      </c>
      <c r="C76" t="s">
        <v>414</v>
      </c>
      <c r="D76" t="s">
        <v>415</v>
      </c>
      <c r="E76" t="s">
        <v>416</v>
      </c>
      <c r="F76" s="9">
        <v>3912</v>
      </c>
      <c r="G76" t="s">
        <v>112</v>
      </c>
      <c r="H76" s="7">
        <v>0.1</v>
      </c>
      <c r="I76" s="9">
        <v>216</v>
      </c>
      <c r="J76" s="6">
        <f>CEILING(F76*(1+H76),I76)</f>
        <v>4320</v>
      </c>
      <c r="K76" s="9">
        <v>0.18</v>
      </c>
      <c r="L76" s="5">
        <f>ROUND(J76*K76,2)</f>
        <v>777.6</v>
      </c>
      <c r="M76" s="9">
        <v>0.007</v>
      </c>
      <c r="N76" s="6">
        <f>ROUND(F76*M76,3)</f>
        <v>27.384</v>
      </c>
      <c r="O76" s="5">
        <f>'Labor rates'!B6</f>
        <v>55</v>
      </c>
      <c r="P76" s="5">
        <f>ROUND(N76*O76,2)</f>
        <v>1506.12</v>
      </c>
      <c r="Q76" s="9">
        <v>0</v>
      </c>
      <c r="R76" s="5">
        <f>ROUND(L76+P76+Q76,2)</f>
        <v>2283.72</v>
      </c>
      <c r="S76" s="7">
        <v>0.3</v>
      </c>
      <c r="T76" s="5">
        <f>ROUND(R76*(1-S76),2)</f>
        <v>1598.6</v>
      </c>
      <c r="U76" s="5">
        <f>ROUND(R76*(1+S76),2)</f>
        <v>2968.84</v>
      </c>
      <c r="V76" t="s">
        <v>95</v>
      </c>
      <c r="W76" t="s">
        <v>417</v>
      </c>
      <c r="X76" t="s">
        <v>418</v>
      </c>
      <c r="Y76" t="s">
        <v>98</v>
      </c>
      <c r="Z76" t="s">
        <v>325</v>
      </c>
      <c r="AA76" s="6">
        <f>J76/I76</f>
        <v>20.0</v>
      </c>
      <c r="AB76" s="6">
        <f>J76-F76</f>
        <v>408.0</v>
      </c>
      <c r="AC76" s="5">
        <f>L76*(1-S76)</f>
        <v>544.3199999999999</v>
      </c>
      <c r="AD76" s="5">
        <f>L76*(1+S76)</f>
        <v>1010.8800000000001</v>
      </c>
    </row>
    <row r="77" spans="1:30">
      <c r="A77" t="s">
        <v>419</v>
      </c>
      <c r="B77" t="s">
        <v>37</v>
      </c>
      <c r="C77" t="s">
        <v>414</v>
      </c>
      <c r="D77" t="s">
        <v>420</v>
      </c>
      <c r="E77" t="s">
        <v>421</v>
      </c>
      <c r="F77" s="9">
        <v>3912</v>
      </c>
      <c r="G77" t="s">
        <v>112</v>
      </c>
      <c r="H77" s="7">
        <v>0.05</v>
      </c>
      <c r="I77" s="9">
        <v>32</v>
      </c>
      <c r="J77" s="6">
        <f>CEILING(F77*(1+H77),I77)</f>
        <v>4128</v>
      </c>
      <c r="K77" s="9">
        <v>2.1</v>
      </c>
      <c r="L77" s="5">
        <f>ROUND(J77*K77,2)</f>
        <v>8668.8</v>
      </c>
      <c r="M77" s="9">
        <v>0.015</v>
      </c>
      <c r="N77" s="6">
        <f>ROUND(F77*M77,3)</f>
        <v>58.68</v>
      </c>
      <c r="O77" s="5">
        <f>'Labor rates'!B6</f>
        <v>55</v>
      </c>
      <c r="P77" s="5">
        <f>ROUND(N77*O77,2)</f>
        <v>3227.4</v>
      </c>
      <c r="Q77" s="9">
        <v>0</v>
      </c>
      <c r="R77" s="5">
        <f>ROUND(L77+P77+Q77,2)</f>
        <v>11896.2</v>
      </c>
      <c r="S77" s="7">
        <v>0.3</v>
      </c>
      <c r="T77" s="5">
        <f>ROUND(R77*(1-S77),2)</f>
        <v>8327.34</v>
      </c>
      <c r="U77" s="5">
        <f>ROUND(R77*(1+S77),2)</f>
        <v>15465.06</v>
      </c>
      <c r="V77" t="s">
        <v>95</v>
      </c>
      <c r="W77" t="s">
        <v>417</v>
      </c>
      <c r="X77" t="s">
        <v>422</v>
      </c>
      <c r="Y77" t="s">
        <v>98</v>
      </c>
      <c r="Z77" t="s">
        <v>325</v>
      </c>
      <c r="AA77" s="6">
        <f>J77/I77</f>
        <v>129.0</v>
      </c>
      <c r="AB77" s="6">
        <f>J77-F77</f>
        <v>216.0</v>
      </c>
      <c r="AC77" s="5">
        <f>L77*(1-S77)</f>
        <v>6068.159999999999</v>
      </c>
      <c r="AD77" s="5">
        <f>L77*(1+S77)</f>
        <v>11269.439999999999</v>
      </c>
    </row>
    <row r="78" spans="1:30">
      <c r="A78" t="s">
        <v>423</v>
      </c>
      <c r="B78" t="s">
        <v>37</v>
      </c>
      <c r="C78" t="s">
        <v>414</v>
      </c>
      <c r="D78" t="s">
        <v>424</v>
      </c>
      <c r="E78" t="s">
        <v>425</v>
      </c>
      <c r="F78" s="9">
        <v>3912</v>
      </c>
      <c r="G78" t="s">
        <v>112</v>
      </c>
      <c r="H78" s="7">
        <v>0.05</v>
      </c>
      <c r="I78" s="9">
        <v>32</v>
      </c>
      <c r="J78" s="6">
        <f>CEILING(F78*(1+H78),I78)</f>
        <v>4128</v>
      </c>
      <c r="K78" s="9">
        <v>1.15</v>
      </c>
      <c r="L78" s="5">
        <f>ROUND(J78*K78,2)</f>
        <v>4747.2</v>
      </c>
      <c r="M78" s="9">
        <v>0.012</v>
      </c>
      <c r="N78" s="6">
        <f>ROUND(F78*M78,3)</f>
        <v>46.944</v>
      </c>
      <c r="O78" s="5">
        <f>'Labor rates'!B6</f>
        <v>55</v>
      </c>
      <c r="P78" s="5">
        <f>ROUND(N78*O78,2)</f>
        <v>2581.92</v>
      </c>
      <c r="Q78" s="9">
        <v>0</v>
      </c>
      <c r="R78" s="5">
        <f>ROUND(L78+P78+Q78,2)</f>
        <v>7329.12</v>
      </c>
      <c r="S78" s="7">
        <v>0.3</v>
      </c>
      <c r="T78" s="5">
        <f>ROUND(R78*(1-S78),2)</f>
        <v>5130.38</v>
      </c>
      <c r="U78" s="5">
        <f>ROUND(R78*(1+S78),2)</f>
        <v>9527.86</v>
      </c>
      <c r="V78" t="s">
        <v>95</v>
      </c>
      <c r="W78" t="s">
        <v>417</v>
      </c>
      <c r="X78" t="s">
        <v>426</v>
      </c>
      <c r="Y78" t="s">
        <v>98</v>
      </c>
      <c r="Z78" t="s">
        <v>325</v>
      </c>
      <c r="AA78" s="6">
        <f>J78/I78</f>
        <v>129.0</v>
      </c>
      <c r="AB78" s="6">
        <f>J78-F78</f>
        <v>216.0</v>
      </c>
      <c r="AC78" s="5">
        <f>L78*(1-S78)</f>
        <v>3323.0399999999995</v>
      </c>
      <c r="AD78" s="5">
        <f>L78*(1+S78)</f>
        <v>6171.36</v>
      </c>
    </row>
    <row r="79" spans="1:30">
      <c r="A79" t="s">
        <v>427</v>
      </c>
      <c r="B79" t="s">
        <v>37</v>
      </c>
      <c r="C79" t="s">
        <v>414</v>
      </c>
      <c r="D79" t="s">
        <v>428</v>
      </c>
      <c r="E79" t="s">
        <v>429</v>
      </c>
      <c r="F79" s="9">
        <v>4746</v>
      </c>
      <c r="G79" t="s">
        <v>112</v>
      </c>
      <c r="H79" s="7">
        <v>0.12</v>
      </c>
      <c r="I79" s="9">
        <v>1000</v>
      </c>
      <c r="J79" s="6">
        <f>CEILING(F79*(1+H79),I79)</f>
        <v>6000</v>
      </c>
      <c r="K79" s="9">
        <v>1.15</v>
      </c>
      <c r="L79" s="5">
        <f>ROUND(J79*K79,2)</f>
        <v>6900.0</v>
      </c>
      <c r="M79" s="9">
        <v>0.026</v>
      </c>
      <c r="N79" s="6">
        <f>ROUND(F79*M79,3)</f>
        <v>123.396</v>
      </c>
      <c r="O79" s="5">
        <f>'Labor rates'!B6</f>
        <v>55</v>
      </c>
      <c r="P79" s="5">
        <f>ROUND(N79*O79,2)</f>
        <v>6786.78</v>
      </c>
      <c r="Q79" s="9">
        <v>0</v>
      </c>
      <c r="R79" s="5">
        <f>ROUND(L79+P79+Q79,2)</f>
        <v>13686.78</v>
      </c>
      <c r="S79" s="7">
        <v>0.3</v>
      </c>
      <c r="T79" s="5">
        <f>ROUND(R79*(1-S79),2)</f>
        <v>9580.75</v>
      </c>
      <c r="U79" s="5">
        <f>ROUND(R79*(1+S79),2)</f>
        <v>17792.81</v>
      </c>
      <c r="V79" t="s">
        <v>95</v>
      </c>
      <c r="W79" t="s">
        <v>417</v>
      </c>
      <c r="X79" t="s">
        <v>430</v>
      </c>
      <c r="Y79" t="s">
        <v>98</v>
      </c>
      <c r="Z79" t="s">
        <v>325</v>
      </c>
      <c r="AA79" s="6">
        <f>J79/I79</f>
        <v>6.0</v>
      </c>
      <c r="AB79" s="6">
        <f>J79-F79</f>
        <v>1254.0</v>
      </c>
      <c r="AC79" s="5">
        <f>L79*(1-S79)</f>
        <v>4830.0</v>
      </c>
      <c r="AD79" s="5">
        <f>L79*(1+S79)</f>
        <v>8970.0</v>
      </c>
    </row>
    <row r="80" spans="1:30">
      <c r="A80" t="s">
        <v>431</v>
      </c>
      <c r="B80" t="s">
        <v>37</v>
      </c>
      <c r="C80" t="s">
        <v>414</v>
      </c>
      <c r="D80" t="s">
        <v>432</v>
      </c>
      <c r="E80" t="s">
        <v>433</v>
      </c>
      <c r="F80" s="9">
        <v>80</v>
      </c>
      <c r="G80" t="s">
        <v>248</v>
      </c>
      <c r="H80" s="7">
        <v>0</v>
      </c>
      <c r="I80" s="9">
        <v>5</v>
      </c>
      <c r="J80" s="6">
        <f>CEILING(F80*(1+H80),I80)</f>
        <v>80</v>
      </c>
      <c r="K80" s="9">
        <v>30</v>
      </c>
      <c r="L80" s="5">
        <f>ROUND(J80*K80,2)</f>
        <v>2400.0</v>
      </c>
      <c r="M80" s="9">
        <v>0.08</v>
      </c>
      <c r="N80" s="6">
        <f>ROUND(F80*M80,3)</f>
        <v>6.4</v>
      </c>
      <c r="O80" s="5">
        <f>'Labor rates'!B6</f>
        <v>55</v>
      </c>
      <c r="P80" s="5">
        <f>ROUND(N80*O80,2)</f>
        <v>352.0</v>
      </c>
      <c r="Q80" s="9">
        <v>0</v>
      </c>
      <c r="R80" s="5">
        <f>ROUND(L80+P80+Q80,2)</f>
        <v>2752.0</v>
      </c>
      <c r="S80" s="7">
        <v>0.3</v>
      </c>
      <c r="T80" s="5">
        <f>ROUND(R80*(1-S80),2)</f>
        <v>1926.4</v>
      </c>
      <c r="U80" s="5">
        <f>ROUND(R80*(1+S80),2)</f>
        <v>3577.6</v>
      </c>
      <c r="V80" t="s">
        <v>95</v>
      </c>
      <c r="W80" t="s">
        <v>417</v>
      </c>
      <c r="X80" t="s">
        <v>434</v>
      </c>
      <c r="Y80" t="s">
        <v>98</v>
      </c>
      <c r="Z80" t="s">
        <v>325</v>
      </c>
      <c r="AA80" s="6">
        <f>J80/I80</f>
        <v>16.0</v>
      </c>
      <c r="AB80" s="6">
        <f>J80-F80</f>
        <v>0.0</v>
      </c>
      <c r="AC80" s="5">
        <f>L80*(1-S80)</f>
        <v>1680.0</v>
      </c>
      <c r="AD80" s="5">
        <f>L80*(1+S80)</f>
        <v>3120.0</v>
      </c>
    </row>
    <row r="81" spans="1:30">
      <c r="A81" t="s">
        <v>435</v>
      </c>
      <c r="B81" t="s">
        <v>37</v>
      </c>
      <c r="C81" t="s">
        <v>414</v>
      </c>
      <c r="D81" t="s">
        <v>436</v>
      </c>
      <c r="E81" t="s">
        <v>437</v>
      </c>
      <c r="F81" s="9">
        <v>2400</v>
      </c>
      <c r="G81" t="s">
        <v>164</v>
      </c>
      <c r="H81" s="7">
        <v>0.05</v>
      </c>
      <c r="I81" s="9">
        <v>100</v>
      </c>
      <c r="J81" s="6">
        <f>CEILING(F81*(1+H81),I81)</f>
        <v>2600</v>
      </c>
      <c r="K81" s="9">
        <v>0.85</v>
      </c>
      <c r="L81" s="5">
        <f>ROUND(J81*K81,2)</f>
        <v>2210.0</v>
      </c>
      <c r="M81" s="9">
        <v>0.008</v>
      </c>
      <c r="N81" s="6">
        <f>ROUND(F81*M81,3)</f>
        <v>19.2</v>
      </c>
      <c r="O81" s="5">
        <f>'Labor rates'!B6</f>
        <v>55</v>
      </c>
      <c r="P81" s="5">
        <f>ROUND(N81*O81,2)</f>
        <v>1056.0</v>
      </c>
      <c r="Q81" s="9">
        <v>0</v>
      </c>
      <c r="R81" s="5">
        <f>ROUND(L81+P81+Q81,2)</f>
        <v>3266.0</v>
      </c>
      <c r="S81" s="7">
        <v>0.3</v>
      </c>
      <c r="T81" s="5">
        <f>ROUND(R81*(1-S81),2)</f>
        <v>2286.2</v>
      </c>
      <c r="U81" s="5">
        <f>ROUND(R81*(1+S81),2)</f>
        <v>4245.8</v>
      </c>
      <c r="V81" t="s">
        <v>95</v>
      </c>
      <c r="W81" t="s">
        <v>417</v>
      </c>
      <c r="X81" t="s">
        <v>438</v>
      </c>
      <c r="Y81" t="s">
        <v>98</v>
      </c>
      <c r="Z81" t="s">
        <v>325</v>
      </c>
      <c r="AA81" s="6">
        <f>J81/I81</f>
        <v>26.0</v>
      </c>
      <c r="AB81" s="6">
        <f>J81-F81</f>
        <v>200.0</v>
      </c>
      <c r="AC81" s="5">
        <f>L81*(1-S81)</f>
        <v>1547.0</v>
      </c>
      <c r="AD81" s="5">
        <f>L81*(1+S81)</f>
        <v>2873.0</v>
      </c>
    </row>
    <row r="82" spans="1:30">
      <c r="A82" t="s">
        <v>439</v>
      </c>
      <c r="B82" t="s">
        <v>37</v>
      </c>
      <c r="C82" t="s">
        <v>414</v>
      </c>
      <c r="D82" t="s">
        <v>440</v>
      </c>
      <c r="E82" t="s">
        <v>441</v>
      </c>
      <c r="F82" s="9">
        <v>278</v>
      </c>
      <c r="G82" t="s">
        <v>94</v>
      </c>
      <c r="H82" s="7">
        <v>0.05</v>
      </c>
      <c r="I82" s="9">
        <v>10</v>
      </c>
      <c r="J82" s="6">
        <f>CEILING(F82*(1+H82),I82)</f>
        <v>300</v>
      </c>
      <c r="K82" s="9">
        <v>2.1</v>
      </c>
      <c r="L82" s="5">
        <f>ROUND(J82*K82,2)</f>
        <v>630.0</v>
      </c>
      <c r="M82" s="9">
        <v>0.035</v>
      </c>
      <c r="N82" s="6">
        <f>ROUND(F82*M82,3)</f>
        <v>9.73</v>
      </c>
      <c r="O82" s="5">
        <f>'Labor rates'!B6</f>
        <v>55</v>
      </c>
      <c r="P82" s="5">
        <f>ROUND(N82*O82,2)</f>
        <v>535.15</v>
      </c>
      <c r="Q82" s="9">
        <v>0</v>
      </c>
      <c r="R82" s="5">
        <f>ROUND(L82+P82+Q82,2)</f>
        <v>1165.15</v>
      </c>
      <c r="S82" s="7">
        <v>0.3</v>
      </c>
      <c r="T82" s="5">
        <f>ROUND(R82*(1-S82),2)</f>
        <v>815.61</v>
      </c>
      <c r="U82" s="5">
        <f>ROUND(R82*(1+S82),2)</f>
        <v>1514.7</v>
      </c>
      <c r="V82" t="s">
        <v>95</v>
      </c>
      <c r="W82" t="s">
        <v>417</v>
      </c>
      <c r="X82" t="s">
        <v>442</v>
      </c>
      <c r="Y82" t="s">
        <v>98</v>
      </c>
      <c r="Z82" t="s">
        <v>325</v>
      </c>
      <c r="AA82" s="6">
        <f>J82/I82</f>
        <v>30.0</v>
      </c>
      <c r="AB82" s="6">
        <f>J82-F82</f>
        <v>22.0</v>
      </c>
      <c r="AC82" s="5">
        <f>L82*(1-S82)</f>
        <v>441.0</v>
      </c>
      <c r="AD82" s="5">
        <f>L82*(1+S82)</f>
        <v>819.0</v>
      </c>
    </row>
    <row r="83" spans="1:30">
      <c r="A83" t="s">
        <v>443</v>
      </c>
      <c r="B83" t="s">
        <v>37</v>
      </c>
      <c r="C83" t="s">
        <v>414</v>
      </c>
      <c r="D83" t="s">
        <v>444</v>
      </c>
      <c r="E83" t="s">
        <v>445</v>
      </c>
      <c r="F83" s="9">
        <v>278</v>
      </c>
      <c r="G83" t="s">
        <v>94</v>
      </c>
      <c r="H83" s="7">
        <v>0.07000000000000001</v>
      </c>
      <c r="I83" s="9">
        <v>10</v>
      </c>
      <c r="J83" s="6">
        <f>CEILING(F83*(1+H83),I83)</f>
        <v>300</v>
      </c>
      <c r="K83" s="9">
        <v>13</v>
      </c>
      <c r="L83" s="5">
        <f>ROUND(J83*K83,2)</f>
        <v>3900.0</v>
      </c>
      <c r="M83" s="9">
        <v>0.08</v>
      </c>
      <c r="N83" s="6">
        <f>ROUND(F83*M83,3)</f>
        <v>22.24</v>
      </c>
      <c r="O83" s="5">
        <f>'Labor rates'!B6</f>
        <v>55</v>
      </c>
      <c r="P83" s="5">
        <f>ROUND(N83*O83,2)</f>
        <v>1223.2</v>
      </c>
      <c r="Q83" s="9">
        <v>0</v>
      </c>
      <c r="R83" s="5">
        <f>ROUND(L83+P83+Q83,2)</f>
        <v>5123.2</v>
      </c>
      <c r="S83" s="7">
        <v>0.3</v>
      </c>
      <c r="T83" s="5">
        <f>ROUND(R83*(1-S83),2)</f>
        <v>3586.24</v>
      </c>
      <c r="U83" s="5">
        <f>ROUND(R83*(1+S83),2)</f>
        <v>6660.16</v>
      </c>
      <c r="V83" t="s">
        <v>95</v>
      </c>
      <c r="W83" t="s">
        <v>417</v>
      </c>
      <c r="X83" t="s">
        <v>446</v>
      </c>
      <c r="Y83" t="s">
        <v>98</v>
      </c>
      <c r="Z83" t="s">
        <v>325</v>
      </c>
      <c r="AA83" s="6">
        <f>J83/I83</f>
        <v>30.0</v>
      </c>
      <c r="AB83" s="6">
        <f>J83-F83</f>
        <v>22.0</v>
      </c>
      <c r="AC83" s="5">
        <f>L83*(1-S83)</f>
        <v>2730.0</v>
      </c>
      <c r="AD83" s="5">
        <f>L83*(1+S83)</f>
        <v>5070.0</v>
      </c>
    </row>
    <row r="84" spans="1:30">
      <c r="A84" t="s">
        <v>447</v>
      </c>
      <c r="B84" t="s">
        <v>37</v>
      </c>
      <c r="C84" t="s">
        <v>414</v>
      </c>
      <c r="D84" t="s">
        <v>448</v>
      </c>
      <c r="E84" t="s">
        <v>449</v>
      </c>
      <c r="F84" s="9">
        <v>556</v>
      </c>
      <c r="G84" t="s">
        <v>94</v>
      </c>
      <c r="H84" s="7">
        <v>0.05</v>
      </c>
      <c r="I84" s="9">
        <v>10</v>
      </c>
      <c r="J84" s="6">
        <f>CEILING(F84*(1+H84),I84)</f>
        <v>590</v>
      </c>
      <c r="K84" s="9">
        <v>2.4</v>
      </c>
      <c r="L84" s="5">
        <f>ROUND(J84*K84,2)</f>
        <v>1416.0</v>
      </c>
      <c r="M84" s="9">
        <v>0.035</v>
      </c>
      <c r="N84" s="6">
        <f>ROUND(F84*M84,3)</f>
        <v>19.46</v>
      </c>
      <c r="O84" s="5">
        <f>'Labor rates'!B6</f>
        <v>55</v>
      </c>
      <c r="P84" s="5">
        <f>ROUND(N84*O84,2)</f>
        <v>1070.3</v>
      </c>
      <c r="Q84" s="9">
        <v>0</v>
      </c>
      <c r="R84" s="5">
        <f>ROUND(L84+P84+Q84,2)</f>
        <v>2486.3</v>
      </c>
      <c r="S84" s="7">
        <v>0.3</v>
      </c>
      <c r="T84" s="5">
        <f>ROUND(R84*(1-S84),2)</f>
        <v>1740.41</v>
      </c>
      <c r="U84" s="5">
        <f>ROUND(R84*(1+S84),2)</f>
        <v>3232.19</v>
      </c>
      <c r="V84" t="s">
        <v>95</v>
      </c>
      <c r="W84" t="s">
        <v>417</v>
      </c>
      <c r="X84" t="s">
        <v>450</v>
      </c>
      <c r="Y84" t="s">
        <v>98</v>
      </c>
      <c r="Z84" t="s">
        <v>325</v>
      </c>
      <c r="AA84" s="6">
        <f>J84/I84</f>
        <v>59.0</v>
      </c>
      <c r="AB84" s="6">
        <f>J84-F84</f>
        <v>34.0</v>
      </c>
      <c r="AC84" s="5">
        <f>L84*(1-S84)</f>
        <v>991.1999999999999</v>
      </c>
      <c r="AD84" s="5">
        <f>L84*(1+S84)</f>
        <v>1840.8</v>
      </c>
    </row>
    <row r="85" spans="1:30">
      <c r="A85" t="s">
        <v>451</v>
      </c>
      <c r="B85" t="s">
        <v>37</v>
      </c>
      <c r="C85" t="s">
        <v>414</v>
      </c>
      <c r="D85" t="s">
        <v>452</v>
      </c>
      <c r="E85" t="s">
        <v>453</v>
      </c>
      <c r="F85" s="9">
        <v>28</v>
      </c>
      <c r="G85" t="s">
        <v>164</v>
      </c>
      <c r="H85" s="7">
        <v>0</v>
      </c>
      <c r="I85" s="9">
        <v>1</v>
      </c>
      <c r="J85" s="6">
        <f>CEILING(F85*(1+H85),I85)</f>
        <v>28</v>
      </c>
      <c r="K85" s="9">
        <v>9</v>
      </c>
      <c r="L85" s="5">
        <f>ROUND(J85*K85,2)</f>
        <v>252.0</v>
      </c>
      <c r="M85" s="9">
        <v>0.1</v>
      </c>
      <c r="N85" s="6">
        <f>ROUND(F85*M85,3)</f>
        <v>2.8</v>
      </c>
      <c r="O85" s="5">
        <f>'Labor rates'!B6</f>
        <v>55</v>
      </c>
      <c r="P85" s="5">
        <f>ROUND(N85*O85,2)</f>
        <v>154.0</v>
      </c>
      <c r="Q85" s="9">
        <v>0</v>
      </c>
      <c r="R85" s="5">
        <f>ROUND(L85+P85+Q85,2)</f>
        <v>406.0</v>
      </c>
      <c r="S85" s="7">
        <v>0.3</v>
      </c>
      <c r="T85" s="5">
        <f>ROUND(R85*(1-S85),2)</f>
        <v>284.2</v>
      </c>
      <c r="U85" s="5">
        <f>ROUND(R85*(1+S85),2)</f>
        <v>527.8</v>
      </c>
      <c r="V85" t="s">
        <v>95</v>
      </c>
      <c r="W85" t="s">
        <v>417</v>
      </c>
      <c r="X85" t="s">
        <v>454</v>
      </c>
      <c r="Y85" t="s">
        <v>98</v>
      </c>
      <c r="Z85" t="s">
        <v>325</v>
      </c>
      <c r="AA85" s="6">
        <f>J85/I85</f>
        <v>28.0</v>
      </c>
      <c r="AB85" s="6">
        <f>J85-F85</f>
        <v>0.0</v>
      </c>
      <c r="AC85" s="5">
        <f>L85*(1-S85)</f>
        <v>176.39999999999998</v>
      </c>
      <c r="AD85" s="5">
        <f>L85*(1+S85)</f>
        <v>327.6</v>
      </c>
    </row>
    <row r="86" spans="1:30">
      <c r="A86" t="s">
        <v>455</v>
      </c>
      <c r="B86" t="s">
        <v>37</v>
      </c>
      <c r="C86" t="s">
        <v>414</v>
      </c>
      <c r="D86" t="s">
        <v>456</v>
      </c>
      <c r="E86" t="s">
        <v>457</v>
      </c>
      <c r="F86" s="9">
        <v>24</v>
      </c>
      <c r="G86" t="s">
        <v>164</v>
      </c>
      <c r="H86" s="7">
        <v>0</v>
      </c>
      <c r="I86" s="9">
        <v>1</v>
      </c>
      <c r="J86" s="6">
        <f>CEILING(F86*(1+H86),I86)</f>
        <v>24</v>
      </c>
      <c r="K86" s="9">
        <v>16</v>
      </c>
      <c r="L86" s="5">
        <f>ROUND(J86*K86,2)</f>
        <v>384.0</v>
      </c>
      <c r="M86" s="9">
        <v>0.16</v>
      </c>
      <c r="N86" s="6">
        <f>ROUND(F86*M86,3)</f>
        <v>3.84</v>
      </c>
      <c r="O86" s="5">
        <f>'Labor rates'!B6</f>
        <v>55</v>
      </c>
      <c r="P86" s="5">
        <f>ROUND(N86*O86,2)</f>
        <v>211.2</v>
      </c>
      <c r="Q86" s="9">
        <v>0</v>
      </c>
      <c r="R86" s="5">
        <f>ROUND(L86+P86+Q86,2)</f>
        <v>595.2</v>
      </c>
      <c r="S86" s="7">
        <v>0.3</v>
      </c>
      <c r="T86" s="5">
        <f>ROUND(R86*(1-S86),2)</f>
        <v>416.64</v>
      </c>
      <c r="U86" s="5">
        <f>ROUND(R86*(1+S86),2)</f>
        <v>773.76</v>
      </c>
      <c r="V86" t="s">
        <v>95</v>
      </c>
      <c r="W86" t="s">
        <v>417</v>
      </c>
      <c r="X86" t="s">
        <v>458</v>
      </c>
      <c r="Y86" t="s">
        <v>98</v>
      </c>
      <c r="Z86" t="s">
        <v>325</v>
      </c>
      <c r="AA86" s="6">
        <f>J86/I86</f>
        <v>24.0</v>
      </c>
      <c r="AB86" s="6">
        <f>J86-F86</f>
        <v>0.0</v>
      </c>
      <c r="AC86" s="5">
        <f>L86*(1-S86)</f>
        <v>268.79999999999995</v>
      </c>
      <c r="AD86" s="5">
        <f>L86*(1+S86)</f>
        <v>499.20000000000005</v>
      </c>
    </row>
    <row r="87" spans="1:30">
      <c r="A87" t="s">
        <v>459</v>
      </c>
      <c r="B87" t="s">
        <v>37</v>
      </c>
      <c r="C87" t="s">
        <v>414</v>
      </c>
      <c r="D87" t="s">
        <v>460</v>
      </c>
      <c r="E87" t="s">
        <v>461</v>
      </c>
      <c r="F87" s="9">
        <v>40</v>
      </c>
      <c r="G87" t="s">
        <v>164</v>
      </c>
      <c r="H87" s="7">
        <v>0</v>
      </c>
      <c r="I87" s="9">
        <v>1</v>
      </c>
      <c r="J87" s="6">
        <f>CEILING(F87*(1+H87),I87)</f>
        <v>40</v>
      </c>
      <c r="K87" s="9">
        <v>12</v>
      </c>
      <c r="L87" s="5">
        <f>ROUND(J87*K87,2)</f>
        <v>480.0</v>
      </c>
      <c r="M87" s="9">
        <v>0.08</v>
      </c>
      <c r="N87" s="6">
        <f>ROUND(F87*M87,3)</f>
        <v>3.2</v>
      </c>
      <c r="O87" s="5">
        <f>'Labor rates'!B6</f>
        <v>55</v>
      </c>
      <c r="P87" s="5">
        <f>ROUND(N87*O87,2)</f>
        <v>176.0</v>
      </c>
      <c r="Q87" s="9">
        <v>0</v>
      </c>
      <c r="R87" s="5">
        <f>ROUND(L87+P87+Q87,2)</f>
        <v>656.0</v>
      </c>
      <c r="S87" s="7">
        <v>0.3</v>
      </c>
      <c r="T87" s="5">
        <f>ROUND(R87*(1-S87),2)</f>
        <v>459.2</v>
      </c>
      <c r="U87" s="5">
        <f>ROUND(R87*(1+S87),2)</f>
        <v>852.8</v>
      </c>
      <c r="V87" t="s">
        <v>95</v>
      </c>
      <c r="W87" t="s">
        <v>417</v>
      </c>
      <c r="X87" t="s">
        <v>462</v>
      </c>
      <c r="Y87" t="s">
        <v>98</v>
      </c>
      <c r="Z87" t="s">
        <v>325</v>
      </c>
      <c r="AA87" s="6">
        <f>J87/I87</f>
        <v>40.0</v>
      </c>
      <c r="AB87" s="6">
        <f>J87-F87</f>
        <v>0.0</v>
      </c>
      <c r="AC87" s="5">
        <f>L87*(1-S87)</f>
        <v>336.0</v>
      </c>
      <c r="AD87" s="5">
        <f>L87*(1+S87)</f>
        <v>624.0</v>
      </c>
    </row>
    <row r="88" spans="1:30">
      <c r="A88" t="s">
        <v>463</v>
      </c>
      <c r="B88" t="s">
        <v>37</v>
      </c>
      <c r="C88" t="s">
        <v>414</v>
      </c>
      <c r="D88" t="s">
        <v>464</v>
      </c>
      <c r="E88" t="s">
        <v>465</v>
      </c>
      <c r="F88" s="9">
        <v>7</v>
      </c>
      <c r="G88" t="s">
        <v>164</v>
      </c>
      <c r="H88" s="7">
        <v>0</v>
      </c>
      <c r="I88" s="9">
        <v>1</v>
      </c>
      <c r="J88" s="6">
        <f>CEILING(F88*(1+H88),I88)</f>
        <v>7</v>
      </c>
      <c r="K88" s="9">
        <v>210</v>
      </c>
      <c r="L88" s="5">
        <f>ROUND(J88*K88,2)</f>
        <v>1470.0</v>
      </c>
      <c r="M88" s="9">
        <v>1.2</v>
      </c>
      <c r="N88" s="6">
        <f>ROUND(F88*M88,3)</f>
        <v>8.4</v>
      </c>
      <c r="O88" s="5">
        <f>'Labor rates'!B6</f>
        <v>55</v>
      </c>
      <c r="P88" s="5">
        <f>ROUND(N88*O88,2)</f>
        <v>462.0</v>
      </c>
      <c r="Q88" s="9">
        <v>0</v>
      </c>
      <c r="R88" s="5">
        <f>ROUND(L88+P88+Q88,2)</f>
        <v>1932.0</v>
      </c>
      <c r="S88" s="7">
        <v>0.3</v>
      </c>
      <c r="T88" s="5">
        <f>ROUND(R88*(1-S88),2)</f>
        <v>1352.4</v>
      </c>
      <c r="U88" s="5">
        <f>ROUND(R88*(1+S88),2)</f>
        <v>2511.6</v>
      </c>
      <c r="V88" t="s">
        <v>95</v>
      </c>
      <c r="W88" t="s">
        <v>417</v>
      </c>
      <c r="X88" t="s">
        <v>466</v>
      </c>
      <c r="Y88" t="s">
        <v>98</v>
      </c>
      <c r="Z88" t="s">
        <v>325</v>
      </c>
      <c r="AA88" s="6">
        <f>J88/I88</f>
        <v>7.0</v>
      </c>
      <c r="AB88" s="6">
        <f>J88-F88</f>
        <v>0.0</v>
      </c>
      <c r="AC88" s="5">
        <f>L88*(1-S88)</f>
        <v>1029.0</v>
      </c>
      <c r="AD88" s="5">
        <f>L88*(1+S88)</f>
        <v>1911.0</v>
      </c>
    </row>
    <row r="89" spans="1:30">
      <c r="A89" t="s">
        <v>467</v>
      </c>
      <c r="B89" t="s">
        <v>37</v>
      </c>
      <c r="C89" t="s">
        <v>414</v>
      </c>
      <c r="D89" t="s">
        <v>468</v>
      </c>
      <c r="E89" t="s">
        <v>469</v>
      </c>
      <c r="F89" s="9">
        <v>7</v>
      </c>
      <c r="G89" t="s">
        <v>164</v>
      </c>
      <c r="H89" s="7">
        <v>0</v>
      </c>
      <c r="I89" s="9">
        <v>1</v>
      </c>
      <c r="J89" s="6">
        <f>CEILING(F89*(1+H89),I89)</f>
        <v>7</v>
      </c>
      <c r="K89" s="9">
        <v>180</v>
      </c>
      <c r="L89" s="5">
        <f>ROUND(J89*K89,2)</f>
        <v>1260.0</v>
      </c>
      <c r="M89" s="9">
        <v>1.2</v>
      </c>
      <c r="N89" s="6">
        <f>ROUND(F89*M89,3)</f>
        <v>8.4</v>
      </c>
      <c r="O89" s="5">
        <f>'Labor rates'!B6</f>
        <v>55</v>
      </c>
      <c r="P89" s="5">
        <f>ROUND(N89*O89,2)</f>
        <v>462.0</v>
      </c>
      <c r="Q89" s="9">
        <v>0</v>
      </c>
      <c r="R89" s="5">
        <f>ROUND(L89+P89+Q89,2)</f>
        <v>1722.0</v>
      </c>
      <c r="S89" s="7">
        <v>0.3</v>
      </c>
      <c r="T89" s="5">
        <f>ROUND(R89*(1-S89),2)</f>
        <v>1205.4</v>
      </c>
      <c r="U89" s="5">
        <f>ROUND(R89*(1+S89),2)</f>
        <v>2238.6</v>
      </c>
      <c r="V89" t="s">
        <v>95</v>
      </c>
      <c r="W89" t="s">
        <v>417</v>
      </c>
      <c r="X89" t="s">
        <v>470</v>
      </c>
      <c r="Y89" t="s">
        <v>98</v>
      </c>
      <c r="Z89" t="s">
        <v>325</v>
      </c>
      <c r="AA89" s="6">
        <f>J89/I89</f>
        <v>7.0</v>
      </c>
      <c r="AB89" s="6">
        <f>J89-F89</f>
        <v>0.0</v>
      </c>
      <c r="AC89" s="5">
        <f>L89*(1-S89)</f>
        <v>882.0</v>
      </c>
      <c r="AD89" s="5">
        <f>L89*(1+S89)</f>
        <v>1638.0</v>
      </c>
    </row>
    <row r="90" spans="1:30">
      <c r="A90" t="s">
        <v>471</v>
      </c>
      <c r="B90" t="s">
        <v>37</v>
      </c>
      <c r="C90" t="s">
        <v>414</v>
      </c>
      <c r="D90" t="s">
        <v>472</v>
      </c>
      <c r="E90" t="s">
        <v>473</v>
      </c>
      <c r="F90" s="9">
        <v>7</v>
      </c>
      <c r="G90" t="s">
        <v>164</v>
      </c>
      <c r="H90" s="7">
        <v>0</v>
      </c>
      <c r="I90" s="9">
        <v>1</v>
      </c>
      <c r="J90" s="6">
        <f>CEILING(F90*(1+H90),I90)</f>
        <v>7</v>
      </c>
      <c r="K90" s="9">
        <v>130</v>
      </c>
      <c r="L90" s="5">
        <f>ROUND(J90*K90,2)</f>
        <v>910.0</v>
      </c>
      <c r="M90" s="9">
        <v>0.6</v>
      </c>
      <c r="N90" s="6">
        <f>ROUND(F90*M90,3)</f>
        <v>4.2</v>
      </c>
      <c r="O90" s="5">
        <f>'Labor rates'!B6</f>
        <v>55</v>
      </c>
      <c r="P90" s="5">
        <f>ROUND(N90*O90,2)</f>
        <v>231.0</v>
      </c>
      <c r="Q90" s="9">
        <v>0</v>
      </c>
      <c r="R90" s="5">
        <f>ROUND(L90+P90+Q90,2)</f>
        <v>1141.0</v>
      </c>
      <c r="S90" s="7">
        <v>0.3</v>
      </c>
      <c r="T90" s="5">
        <f>ROUND(R90*(1-S90),2)</f>
        <v>798.7</v>
      </c>
      <c r="U90" s="5">
        <f>ROUND(R90*(1+S90),2)</f>
        <v>1483.3</v>
      </c>
      <c r="V90" t="s">
        <v>95</v>
      </c>
      <c r="W90" t="s">
        <v>417</v>
      </c>
      <c r="X90" t="s">
        <v>474</v>
      </c>
      <c r="Y90" t="s">
        <v>98</v>
      </c>
      <c r="Z90" t="s">
        <v>325</v>
      </c>
      <c r="AA90" s="6">
        <f>J90/I90</f>
        <v>7.0</v>
      </c>
      <c r="AB90" s="6">
        <f>J90-F90</f>
        <v>0.0</v>
      </c>
      <c r="AC90" s="5">
        <f>L90*(1-S90)</f>
        <v>637.0</v>
      </c>
      <c r="AD90" s="5">
        <f>L90*(1+S90)</f>
        <v>1183.0</v>
      </c>
    </row>
    <row r="91" spans="1:30">
      <c r="A91" t="s">
        <v>475</v>
      </c>
      <c r="B91" t="s">
        <v>37</v>
      </c>
      <c r="C91" t="s">
        <v>414</v>
      </c>
      <c r="D91" t="s">
        <v>476</v>
      </c>
      <c r="E91" t="s">
        <v>477</v>
      </c>
      <c r="F91" s="9">
        <v>105</v>
      </c>
      <c r="G91" t="s">
        <v>94</v>
      </c>
      <c r="H91" s="7">
        <v>0.05</v>
      </c>
      <c r="I91" s="9">
        <v>10</v>
      </c>
      <c r="J91" s="6">
        <f>CEILING(F91*(1+H91),I91)</f>
        <v>120</v>
      </c>
      <c r="K91" s="9">
        <v>7</v>
      </c>
      <c r="L91" s="5">
        <f>ROUND(J91*K91,2)</f>
        <v>840.0</v>
      </c>
      <c r="M91" s="9">
        <v>0.08</v>
      </c>
      <c r="N91" s="6">
        <f>ROUND(F91*M91,3)</f>
        <v>8.4</v>
      </c>
      <c r="O91" s="5">
        <f>'Labor rates'!B6</f>
        <v>55</v>
      </c>
      <c r="P91" s="5">
        <f>ROUND(N91*O91,2)</f>
        <v>462.0</v>
      </c>
      <c r="Q91" s="9">
        <v>0</v>
      </c>
      <c r="R91" s="5">
        <f>ROUND(L91+P91+Q91,2)</f>
        <v>1302.0</v>
      </c>
      <c r="S91" s="7">
        <v>0.3</v>
      </c>
      <c r="T91" s="5">
        <f>ROUND(R91*(1-S91),2)</f>
        <v>911.4</v>
      </c>
      <c r="U91" s="5">
        <f>ROUND(R91*(1+S91),2)</f>
        <v>1692.6</v>
      </c>
      <c r="V91" t="s">
        <v>95</v>
      </c>
      <c r="W91" t="s">
        <v>417</v>
      </c>
      <c r="X91" t="s">
        <v>478</v>
      </c>
      <c r="Y91" t="s">
        <v>98</v>
      </c>
      <c r="Z91" t="s">
        <v>325</v>
      </c>
      <c r="AA91" s="6">
        <f>J91/I91</f>
        <v>12.0</v>
      </c>
      <c r="AB91" s="6">
        <f>J91-F91</f>
        <v>15.0</v>
      </c>
      <c r="AC91" s="5">
        <f>L91*(1-S91)</f>
        <v>588.0</v>
      </c>
      <c r="AD91" s="5">
        <f>L91*(1+S91)</f>
        <v>1092.0</v>
      </c>
    </row>
    <row r="92" spans="1:30">
      <c r="A92" t="s">
        <v>479</v>
      </c>
      <c r="B92" t="s">
        <v>37</v>
      </c>
      <c r="C92" t="s">
        <v>414</v>
      </c>
      <c r="D92" t="s">
        <v>480</v>
      </c>
      <c r="E92" t="s">
        <v>481</v>
      </c>
      <c r="F92" s="9">
        <v>14</v>
      </c>
      <c r="G92" t="s">
        <v>164</v>
      </c>
      <c r="H92" s="7">
        <v>0</v>
      </c>
      <c r="I92" s="9">
        <v>1</v>
      </c>
      <c r="J92" s="6">
        <f>CEILING(F92*(1+H92),I92)</f>
        <v>14</v>
      </c>
      <c r="K92" s="9">
        <v>18</v>
      </c>
      <c r="L92" s="5">
        <f>ROUND(J92*K92,2)</f>
        <v>252.0</v>
      </c>
      <c r="M92" s="9">
        <v>0.12</v>
      </c>
      <c r="N92" s="6">
        <f>ROUND(F92*M92,3)</f>
        <v>1.68</v>
      </c>
      <c r="O92" s="5">
        <f>'Labor rates'!B6</f>
        <v>55</v>
      </c>
      <c r="P92" s="5">
        <f>ROUND(N92*O92,2)</f>
        <v>92.4</v>
      </c>
      <c r="Q92" s="9">
        <v>0</v>
      </c>
      <c r="R92" s="5">
        <f>ROUND(L92+P92+Q92,2)</f>
        <v>344.4</v>
      </c>
      <c r="S92" s="7">
        <v>0.3</v>
      </c>
      <c r="T92" s="5">
        <f>ROUND(R92*(1-S92),2)</f>
        <v>241.08</v>
      </c>
      <c r="U92" s="5">
        <f>ROUND(R92*(1+S92),2)</f>
        <v>447.72</v>
      </c>
      <c r="V92" t="s">
        <v>95</v>
      </c>
      <c r="W92" t="s">
        <v>417</v>
      </c>
      <c r="X92" t="s">
        <v>482</v>
      </c>
      <c r="Y92" t="s">
        <v>98</v>
      </c>
      <c r="Z92" t="s">
        <v>325</v>
      </c>
      <c r="AA92" s="6">
        <f>J92/I92</f>
        <v>14.0</v>
      </c>
      <c r="AB92" s="6">
        <f>J92-F92</f>
        <v>0.0</v>
      </c>
      <c r="AC92" s="5">
        <f>L92*(1-S92)</f>
        <v>176.39999999999998</v>
      </c>
      <c r="AD92" s="5">
        <f>L92*(1+S92)</f>
        <v>327.6</v>
      </c>
    </row>
    <row r="93" spans="1:30">
      <c r="A93" t="s">
        <v>483</v>
      </c>
      <c r="B93" t="s">
        <v>37</v>
      </c>
      <c r="C93" t="s">
        <v>414</v>
      </c>
      <c r="D93" t="s">
        <v>484</v>
      </c>
      <c r="E93" t="s">
        <v>485</v>
      </c>
      <c r="F93" s="9">
        <v>35</v>
      </c>
      <c r="G93" t="s">
        <v>164</v>
      </c>
      <c r="H93" s="7">
        <v>0</v>
      </c>
      <c r="I93" s="9">
        <v>1</v>
      </c>
      <c r="J93" s="6">
        <f>CEILING(F93*(1+H93),I93)</f>
        <v>35</v>
      </c>
      <c r="K93" s="9">
        <v>5</v>
      </c>
      <c r="L93" s="5">
        <f>ROUND(J93*K93,2)</f>
        <v>175.0</v>
      </c>
      <c r="M93" s="9">
        <v>0.08</v>
      </c>
      <c r="N93" s="6">
        <f>ROUND(F93*M93,3)</f>
        <v>2.8</v>
      </c>
      <c r="O93" s="5">
        <f>'Labor rates'!B6</f>
        <v>55</v>
      </c>
      <c r="P93" s="5">
        <f>ROUND(N93*O93,2)</f>
        <v>154.0</v>
      </c>
      <c r="Q93" s="9">
        <v>0</v>
      </c>
      <c r="R93" s="5">
        <f>ROUND(L93+P93+Q93,2)</f>
        <v>329.0</v>
      </c>
      <c r="S93" s="7">
        <v>0.3</v>
      </c>
      <c r="T93" s="5">
        <f>ROUND(R93*(1-S93),2)</f>
        <v>230.3</v>
      </c>
      <c r="U93" s="5">
        <f>ROUND(R93*(1+S93),2)</f>
        <v>427.7</v>
      </c>
      <c r="V93" t="s">
        <v>95</v>
      </c>
      <c r="W93" t="s">
        <v>417</v>
      </c>
      <c r="X93" t="s">
        <v>486</v>
      </c>
      <c r="Y93" t="s">
        <v>98</v>
      </c>
      <c r="Z93" t="s">
        <v>325</v>
      </c>
      <c r="AA93" s="6">
        <f>J93/I93</f>
        <v>35.0</v>
      </c>
      <c r="AB93" s="6">
        <f>J93-F93</f>
        <v>0.0</v>
      </c>
      <c r="AC93" s="5">
        <f>L93*(1-S93)</f>
        <v>122.49999999999999</v>
      </c>
      <c r="AD93" s="5">
        <f>L93*(1+S93)</f>
        <v>227.5</v>
      </c>
    </row>
    <row r="94" spans="1:30">
      <c r="A94" t="s">
        <v>487</v>
      </c>
      <c r="B94" t="s">
        <v>37</v>
      </c>
      <c r="C94" t="s">
        <v>414</v>
      </c>
      <c r="D94" t="s">
        <v>488</v>
      </c>
      <c r="E94" t="s">
        <v>489</v>
      </c>
      <c r="F94" s="9">
        <v>200</v>
      </c>
      <c r="G94" t="s">
        <v>94</v>
      </c>
      <c r="H94" s="7">
        <v>0.1</v>
      </c>
      <c r="I94" s="9">
        <v>10</v>
      </c>
      <c r="J94" s="6">
        <f>CEILING(F94*(1+H94),I94)</f>
        <v>220</v>
      </c>
      <c r="K94" s="9">
        <v>4</v>
      </c>
      <c r="L94" s="5">
        <f>ROUND(J94*K94,2)</f>
        <v>880.0</v>
      </c>
      <c r="M94" s="9">
        <v>0.07000000000000001</v>
      </c>
      <c r="N94" s="6">
        <f>ROUND(F94*M94,3)</f>
        <v>14.0</v>
      </c>
      <c r="O94" s="5">
        <f>'Labor rates'!B6</f>
        <v>55</v>
      </c>
      <c r="P94" s="5">
        <f>ROUND(N94*O94,2)</f>
        <v>770.0</v>
      </c>
      <c r="Q94" s="9">
        <v>0</v>
      </c>
      <c r="R94" s="5">
        <f>ROUND(L94+P94+Q94,2)</f>
        <v>1650.0</v>
      </c>
      <c r="S94" s="7">
        <v>0.3</v>
      </c>
      <c r="T94" s="5">
        <f>ROUND(R94*(1-S94),2)</f>
        <v>1155.0</v>
      </c>
      <c r="U94" s="5">
        <f>ROUND(R94*(1+S94),2)</f>
        <v>2145.0</v>
      </c>
      <c r="V94" t="s">
        <v>95</v>
      </c>
      <c r="W94" t="s">
        <v>417</v>
      </c>
      <c r="X94" t="s">
        <v>490</v>
      </c>
      <c r="Y94" t="s">
        <v>98</v>
      </c>
      <c r="Z94" t="s">
        <v>325</v>
      </c>
      <c r="AA94" s="6">
        <f>J94/I94</f>
        <v>22.0</v>
      </c>
      <c r="AB94" s="6">
        <f>J94-F94</f>
        <v>20.0</v>
      </c>
      <c r="AC94" s="5">
        <f>L94*(1-S94)</f>
        <v>616.0</v>
      </c>
      <c r="AD94" s="5">
        <f>L94*(1+S94)</f>
        <v>1144.0</v>
      </c>
    </row>
    <row r="95" spans="1:30">
      <c r="A95" t="s">
        <v>491</v>
      </c>
      <c r="B95" t="s">
        <v>37</v>
      </c>
      <c r="C95" t="s">
        <v>414</v>
      </c>
      <c r="D95" t="s">
        <v>492</v>
      </c>
      <c r="E95" t="s">
        <v>493</v>
      </c>
      <c r="F95" s="9">
        <v>14</v>
      </c>
      <c r="G95" t="s">
        <v>164</v>
      </c>
      <c r="H95" s="7">
        <v>0</v>
      </c>
      <c r="I95" s="9">
        <v>1</v>
      </c>
      <c r="J95" s="6">
        <f>CEILING(F95*(1+H95),I95)</f>
        <v>14</v>
      </c>
      <c r="K95" s="9">
        <v>12</v>
      </c>
      <c r="L95" s="5">
        <f>ROUND(J95*K95,2)</f>
        <v>168.0</v>
      </c>
      <c r="M95" s="9">
        <v>0.12</v>
      </c>
      <c r="N95" s="6">
        <f>ROUND(F95*M95,3)</f>
        <v>1.68</v>
      </c>
      <c r="O95" s="5">
        <f>'Labor rates'!B6</f>
        <v>55</v>
      </c>
      <c r="P95" s="5">
        <f>ROUND(N95*O95,2)</f>
        <v>92.4</v>
      </c>
      <c r="Q95" s="9">
        <v>0</v>
      </c>
      <c r="R95" s="5">
        <f>ROUND(L95+P95+Q95,2)</f>
        <v>260.4</v>
      </c>
      <c r="S95" s="7">
        <v>0.3</v>
      </c>
      <c r="T95" s="5">
        <f>ROUND(R95*(1-S95),2)</f>
        <v>182.28</v>
      </c>
      <c r="U95" s="5">
        <f>ROUND(R95*(1+S95),2)</f>
        <v>338.52</v>
      </c>
      <c r="V95" t="s">
        <v>95</v>
      </c>
      <c r="W95" t="s">
        <v>417</v>
      </c>
      <c r="X95" t="s">
        <v>494</v>
      </c>
      <c r="Y95" t="s">
        <v>98</v>
      </c>
      <c r="Z95" t="s">
        <v>325</v>
      </c>
      <c r="AA95" s="6">
        <f>J95/I95</f>
        <v>14.0</v>
      </c>
      <c r="AB95" s="6">
        <f>J95-F95</f>
        <v>0.0</v>
      </c>
      <c r="AC95" s="5">
        <f>L95*(1-S95)</f>
        <v>117.6</v>
      </c>
      <c r="AD95" s="5">
        <f>L95*(1+S95)</f>
        <v>218.4</v>
      </c>
    </row>
    <row r="96" spans="1:30">
      <c r="A96" t="s">
        <v>495</v>
      </c>
      <c r="B96" t="s">
        <v>37</v>
      </c>
      <c r="C96" t="s">
        <v>414</v>
      </c>
      <c r="D96" t="s">
        <v>496</v>
      </c>
      <c r="E96" t="s">
        <v>497</v>
      </c>
      <c r="F96" s="9">
        <v>7</v>
      </c>
      <c r="G96" t="s">
        <v>164</v>
      </c>
      <c r="H96" s="7">
        <v>0</v>
      </c>
      <c r="I96" s="9">
        <v>1</v>
      </c>
      <c r="J96" s="6">
        <f>CEILING(F96*(1+H96),I96)</f>
        <v>7</v>
      </c>
      <c r="K96" s="9">
        <v>22</v>
      </c>
      <c r="L96" s="5">
        <f>ROUND(J96*K96,2)</f>
        <v>154.0</v>
      </c>
      <c r="M96" s="9">
        <v>0.18</v>
      </c>
      <c r="N96" s="6">
        <f>ROUND(F96*M96,3)</f>
        <v>1.26</v>
      </c>
      <c r="O96" s="5">
        <f>'Labor rates'!B6</f>
        <v>55</v>
      </c>
      <c r="P96" s="5">
        <f>ROUND(N96*O96,2)</f>
        <v>69.3</v>
      </c>
      <c r="Q96" s="9">
        <v>0</v>
      </c>
      <c r="R96" s="5">
        <f>ROUND(L96+P96+Q96,2)</f>
        <v>223.3</v>
      </c>
      <c r="S96" s="7">
        <v>0.3</v>
      </c>
      <c r="T96" s="5">
        <f>ROUND(R96*(1-S96),2)</f>
        <v>156.31</v>
      </c>
      <c r="U96" s="5">
        <f>ROUND(R96*(1+S96),2)</f>
        <v>290.29</v>
      </c>
      <c r="V96" t="s">
        <v>95</v>
      </c>
      <c r="W96" t="s">
        <v>417</v>
      </c>
      <c r="X96" t="s">
        <v>498</v>
      </c>
      <c r="Y96" t="s">
        <v>98</v>
      </c>
      <c r="Z96" t="s">
        <v>325</v>
      </c>
      <c r="AA96" s="6">
        <f>J96/I96</f>
        <v>7.0</v>
      </c>
      <c r="AB96" s="6">
        <f>J96-F96</f>
        <v>0.0</v>
      </c>
      <c r="AC96" s="5">
        <f>L96*(1-S96)</f>
        <v>107.8</v>
      </c>
      <c r="AD96" s="5">
        <f>L96*(1+S96)</f>
        <v>200.20000000000002</v>
      </c>
    </row>
    <row r="97" spans="1:30">
      <c r="A97" t="s">
        <v>499</v>
      </c>
      <c r="B97" t="s">
        <v>37</v>
      </c>
      <c r="C97" t="s">
        <v>414</v>
      </c>
      <c r="D97" t="s">
        <v>500</v>
      </c>
      <c r="E97" t="s">
        <v>501</v>
      </c>
      <c r="F97" s="9">
        <v>7</v>
      </c>
      <c r="G97" t="s">
        <v>164</v>
      </c>
      <c r="H97" s="7">
        <v>0</v>
      </c>
      <c r="I97" s="9">
        <v>1</v>
      </c>
      <c r="J97" s="6">
        <f>CEILING(F97*(1+H97),I97)</f>
        <v>7</v>
      </c>
      <c r="K97" s="9">
        <v>42</v>
      </c>
      <c r="L97" s="5">
        <f>ROUND(J97*K97,2)</f>
        <v>294.0</v>
      </c>
      <c r="M97" s="9">
        <v>0.4</v>
      </c>
      <c r="N97" s="6">
        <f>ROUND(F97*M97,3)</f>
        <v>2.8</v>
      </c>
      <c r="O97" s="5">
        <f>'Labor rates'!B6</f>
        <v>55</v>
      </c>
      <c r="P97" s="5">
        <f>ROUND(N97*O97,2)</f>
        <v>154.0</v>
      </c>
      <c r="Q97" s="9">
        <v>0</v>
      </c>
      <c r="R97" s="5">
        <f>ROUND(L97+P97+Q97,2)</f>
        <v>448.0</v>
      </c>
      <c r="S97" s="7">
        <v>0.3</v>
      </c>
      <c r="T97" s="5">
        <f>ROUND(R97*(1-S97),2)</f>
        <v>313.6</v>
      </c>
      <c r="U97" s="5">
        <f>ROUND(R97*(1+S97),2)</f>
        <v>582.4</v>
      </c>
      <c r="V97" t="s">
        <v>95</v>
      </c>
      <c r="W97" t="s">
        <v>417</v>
      </c>
      <c r="X97" t="s">
        <v>502</v>
      </c>
      <c r="Y97" t="s">
        <v>98</v>
      </c>
      <c r="Z97" t="s">
        <v>325</v>
      </c>
      <c r="AA97" s="6">
        <f>J97/I97</f>
        <v>7.0</v>
      </c>
      <c r="AB97" s="6">
        <f>J97-F97</f>
        <v>0.0</v>
      </c>
      <c r="AC97" s="5">
        <f>L97*(1-S97)</f>
        <v>205.79999999999998</v>
      </c>
      <c r="AD97" s="5">
        <f>L97*(1+S97)</f>
        <v>382.2</v>
      </c>
    </row>
    <row r="98" spans="1:30">
      <c r="A98" t="s">
        <v>503</v>
      </c>
      <c r="B98" t="s">
        <v>37</v>
      </c>
      <c r="C98" t="s">
        <v>414</v>
      </c>
      <c r="D98" t="s">
        <v>504</v>
      </c>
      <c r="E98" t="s">
        <v>505</v>
      </c>
      <c r="F98" s="9">
        <v>160</v>
      </c>
      <c r="G98" t="s">
        <v>112</v>
      </c>
      <c r="H98" s="7">
        <v>0.08</v>
      </c>
      <c r="I98" s="9">
        <v>32</v>
      </c>
      <c r="J98" s="6">
        <f>CEILING(F98*(1+H98),I98)</f>
        <v>192</v>
      </c>
      <c r="K98" s="9">
        <v>2.1</v>
      </c>
      <c r="L98" s="5">
        <f>ROUND(J98*K98,2)</f>
        <v>403.2</v>
      </c>
      <c r="M98" s="9">
        <v>0.04</v>
      </c>
      <c r="N98" s="6">
        <f>ROUND(F98*M98,3)</f>
        <v>6.4</v>
      </c>
      <c r="O98" s="5">
        <f>'Labor rates'!B6</f>
        <v>55</v>
      </c>
      <c r="P98" s="5">
        <f>ROUND(N98*O98,2)</f>
        <v>352.0</v>
      </c>
      <c r="Q98" s="9">
        <v>0</v>
      </c>
      <c r="R98" s="5">
        <f>ROUND(L98+P98+Q98,2)</f>
        <v>755.2</v>
      </c>
      <c r="S98" s="7">
        <v>0.3</v>
      </c>
      <c r="T98" s="5">
        <f>ROUND(R98*(1-S98),2)</f>
        <v>528.64</v>
      </c>
      <c r="U98" s="5">
        <f>ROUND(R98*(1+S98),2)</f>
        <v>981.76</v>
      </c>
      <c r="V98" t="s">
        <v>95</v>
      </c>
      <c r="W98" t="s">
        <v>417</v>
      </c>
      <c r="X98" t="s">
        <v>506</v>
      </c>
      <c r="Y98" t="s">
        <v>98</v>
      </c>
      <c r="Z98" t="s">
        <v>325</v>
      </c>
      <c r="AA98" s="6">
        <f>J98/I98</f>
        <v>6.0</v>
      </c>
      <c r="AB98" s="6">
        <f>J98-F98</f>
        <v>32.0</v>
      </c>
      <c r="AC98" s="5">
        <f>L98*(1-S98)</f>
        <v>282.23999999999995</v>
      </c>
      <c r="AD98" s="5">
        <f>L98*(1+S98)</f>
        <v>524.16</v>
      </c>
    </row>
    <row r="99" spans="1:30">
      <c r="A99" t="s">
        <v>507</v>
      </c>
      <c r="B99" t="s">
        <v>37</v>
      </c>
      <c r="C99" t="s">
        <v>414</v>
      </c>
      <c r="D99" t="s">
        <v>508</v>
      </c>
      <c r="E99" t="s">
        <v>509</v>
      </c>
      <c r="F99" s="9">
        <v>1</v>
      </c>
      <c r="G99" t="s">
        <v>316</v>
      </c>
      <c r="H99" s="7">
        <v>0</v>
      </c>
      <c r="I99" s="9">
        <v>1</v>
      </c>
      <c r="J99" s="6">
        <f>CEILING(F99*(1+H99),I99)</f>
        <v>1</v>
      </c>
      <c r="K99" s="9">
        <v>0</v>
      </c>
      <c r="L99" s="5">
        <f>ROUND(J99*K99,2)</f>
        <v>0.0</v>
      </c>
      <c r="M99" s="9">
        <v>0</v>
      </c>
      <c r="N99" s="6">
        <f>ROUND(F99*M99,3)</f>
        <v>0.0</v>
      </c>
      <c r="O99" s="5">
        <f>'Labor rates'!B6</f>
        <v>55</v>
      </c>
      <c r="P99" s="5">
        <f>ROUND(N99*O99,2)</f>
        <v>0.0</v>
      </c>
      <c r="Q99" s="9">
        <v>550</v>
      </c>
      <c r="R99" s="5">
        <f>ROUND(L99+P99+Q99,2)</f>
        <v>550.0</v>
      </c>
      <c r="S99" s="7">
        <v>0.25</v>
      </c>
      <c r="T99" s="5">
        <f>ROUND(R99*(1-S99),2)</f>
        <v>412.5</v>
      </c>
      <c r="U99" s="5">
        <f>ROUND(R99*(1+S99),2)</f>
        <v>687.5</v>
      </c>
      <c r="V99" t="s">
        <v>95</v>
      </c>
      <c r="W99" t="s">
        <v>317</v>
      </c>
      <c r="X99" t="s">
        <v>510</v>
      </c>
      <c r="Y99" t="s">
        <v>98</v>
      </c>
      <c r="Z99" t="s">
        <v>325</v>
      </c>
      <c r="AA99" s="6">
        <f>J99/I99</f>
        <v>1.0</v>
      </c>
      <c r="AB99" s="6">
        <f>J99-F99</f>
        <v>0.0</v>
      </c>
      <c r="AC99" s="5">
        <f>L99*(1-S99)</f>
        <v>0.0</v>
      </c>
      <c r="AD99" s="5">
        <f>L99*(1+S99)</f>
        <v>0.0</v>
      </c>
    </row>
    <row r="100" spans="1:30">
      <c r="A100" t="s">
        <v>511</v>
      </c>
      <c r="B100" t="s">
        <v>38</v>
      </c>
      <c r="C100" t="s">
        <v>512</v>
      </c>
      <c r="D100" t="s">
        <v>513</v>
      </c>
      <c r="E100" t="s">
        <v>514</v>
      </c>
      <c r="F100" s="9">
        <v>1</v>
      </c>
      <c r="G100" t="s">
        <v>164</v>
      </c>
      <c r="H100" s="7">
        <v>0</v>
      </c>
      <c r="I100" s="9">
        <v>1</v>
      </c>
      <c r="J100" s="6">
        <f>CEILING(F100*(1+H100),I100)</f>
        <v>1</v>
      </c>
      <c r="K100" s="9">
        <v>650</v>
      </c>
      <c r="L100" s="5">
        <f>ROUND(J100*K100,2)</f>
        <v>650.0</v>
      </c>
      <c r="M100" s="9">
        <v>2.6</v>
      </c>
      <c r="N100" s="6">
        <f>ROUND(F100*M100,3)</f>
        <v>2.6</v>
      </c>
      <c r="O100" s="5">
        <f>'Labor rates'!B7</f>
        <v>58</v>
      </c>
      <c r="P100" s="5">
        <f>ROUND(N100*O100,2)</f>
        <v>150.8</v>
      </c>
      <c r="Q100" s="9">
        <v>0</v>
      </c>
      <c r="R100" s="5">
        <f>ROUND(L100+P100+Q100,2)</f>
        <v>800.8</v>
      </c>
      <c r="S100" s="7">
        <v>0.35</v>
      </c>
      <c r="T100" s="5">
        <f>ROUND(R100*(1-S100),2)</f>
        <v>520.52</v>
      </c>
      <c r="U100" s="5">
        <f>ROUND(R100*(1+S100),2)</f>
        <v>1081.08</v>
      </c>
      <c r="V100" t="s">
        <v>515</v>
      </c>
      <c r="W100" t="s">
        <v>516</v>
      </c>
      <c r="X100" t="s">
        <v>517</v>
      </c>
      <c r="Y100" t="s">
        <v>98</v>
      </c>
      <c r="Z100" t="s">
        <v>325</v>
      </c>
      <c r="AA100" s="6">
        <f>J100/I100</f>
        <v>1.0</v>
      </c>
      <c r="AB100" s="6">
        <f>J100-F100</f>
        <v>0.0</v>
      </c>
      <c r="AC100" s="5">
        <f>L100*(1-S100)</f>
        <v>422.5</v>
      </c>
      <c r="AD100" s="5">
        <f>L100*(1+S100)</f>
        <v>877.5000000000001</v>
      </c>
    </row>
    <row r="101" spans="1:30">
      <c r="A101" t="s">
        <v>518</v>
      </c>
      <c r="B101" t="s">
        <v>38</v>
      </c>
      <c r="C101" t="s">
        <v>519</v>
      </c>
      <c r="D101" t="s">
        <v>520</v>
      </c>
      <c r="E101" t="s">
        <v>521</v>
      </c>
      <c r="F101" s="9">
        <v>4</v>
      </c>
      <c r="G101" t="s">
        <v>164</v>
      </c>
      <c r="H101" s="7">
        <v>0</v>
      </c>
      <c r="I101" s="9">
        <v>1</v>
      </c>
      <c r="J101" s="6">
        <f>CEILING(F101*(1+H101),I101)</f>
        <v>4</v>
      </c>
      <c r="K101" s="9">
        <v>1170</v>
      </c>
      <c r="L101" s="5">
        <f>ROUND(J101*K101,2)</f>
        <v>4680.0</v>
      </c>
      <c r="M101" s="9">
        <v>3.08</v>
      </c>
      <c r="N101" s="6">
        <f>ROUND(F101*M101,3)</f>
        <v>12.32</v>
      </c>
      <c r="O101" s="5">
        <f>'Labor rates'!B7</f>
        <v>58</v>
      </c>
      <c r="P101" s="5">
        <f>ROUND(N101*O101,2)</f>
        <v>714.56</v>
      </c>
      <c r="Q101" s="9">
        <v>0</v>
      </c>
      <c r="R101" s="5">
        <f>ROUND(L101+P101+Q101,2)</f>
        <v>5394.56</v>
      </c>
      <c r="S101" s="7">
        <v>0.35</v>
      </c>
      <c r="T101" s="5">
        <f>ROUND(R101*(1-S101),2)</f>
        <v>3506.46</v>
      </c>
      <c r="U101" s="5">
        <f>ROUND(R101*(1+S101),2)</f>
        <v>7282.66</v>
      </c>
      <c r="V101" t="s">
        <v>515</v>
      </c>
      <c r="W101" t="s">
        <v>516</v>
      </c>
      <c r="X101" t="s">
        <v>522</v>
      </c>
      <c r="Y101" t="s">
        <v>98</v>
      </c>
      <c r="Z101" t="s">
        <v>325</v>
      </c>
      <c r="AA101" s="6">
        <f>J101/I101</f>
        <v>4.0</v>
      </c>
      <c r="AB101" s="6">
        <f>J101-F101</f>
        <v>0.0</v>
      </c>
      <c r="AC101" s="5">
        <f>L101*(1-S101)</f>
        <v>3042.0</v>
      </c>
      <c r="AD101" s="5">
        <f>L101*(1+S101)</f>
        <v>6318.0</v>
      </c>
    </row>
    <row r="102" spans="1:30">
      <c r="A102" t="s">
        <v>523</v>
      </c>
      <c r="B102" t="s">
        <v>38</v>
      </c>
      <c r="C102" t="s">
        <v>524</v>
      </c>
      <c r="D102" t="s">
        <v>525</v>
      </c>
      <c r="E102" t="s">
        <v>526</v>
      </c>
      <c r="F102" s="9">
        <v>2</v>
      </c>
      <c r="G102" t="s">
        <v>164</v>
      </c>
      <c r="H102" s="7">
        <v>0</v>
      </c>
      <c r="I102" s="9">
        <v>1</v>
      </c>
      <c r="J102" s="6">
        <f>CEILING(F102*(1+H102),I102)</f>
        <v>2</v>
      </c>
      <c r="K102" s="9">
        <v>780</v>
      </c>
      <c r="L102" s="5">
        <f>ROUND(J102*K102,2)</f>
        <v>1560.0</v>
      </c>
      <c r="M102" s="9">
        <v>2.72</v>
      </c>
      <c r="N102" s="6">
        <f>ROUND(F102*M102,3)</f>
        <v>5.44</v>
      </c>
      <c r="O102" s="5">
        <f>'Labor rates'!B7</f>
        <v>58</v>
      </c>
      <c r="P102" s="5">
        <f>ROUND(N102*O102,2)</f>
        <v>315.52</v>
      </c>
      <c r="Q102" s="9">
        <v>0</v>
      </c>
      <c r="R102" s="5">
        <f>ROUND(L102+P102+Q102,2)</f>
        <v>1875.52</v>
      </c>
      <c r="S102" s="7">
        <v>0.35</v>
      </c>
      <c r="T102" s="5">
        <f>ROUND(R102*(1-S102),2)</f>
        <v>1219.09</v>
      </c>
      <c r="U102" s="5">
        <f>ROUND(R102*(1+S102),2)</f>
        <v>2531.95</v>
      </c>
      <c r="V102" t="s">
        <v>515</v>
      </c>
      <c r="W102" t="s">
        <v>516</v>
      </c>
      <c r="X102" t="s">
        <v>527</v>
      </c>
      <c r="Y102" t="s">
        <v>98</v>
      </c>
      <c r="Z102" t="s">
        <v>325</v>
      </c>
      <c r="AA102" s="6">
        <f>J102/I102</f>
        <v>2.0</v>
      </c>
      <c r="AB102" s="6">
        <f>J102-F102</f>
        <v>0.0</v>
      </c>
      <c r="AC102" s="5">
        <f>L102*(1-S102)</f>
        <v>1014.0</v>
      </c>
      <c r="AD102" s="5">
        <f>L102*(1+S102)</f>
        <v>2106.0</v>
      </c>
    </row>
    <row r="103" spans="1:30">
      <c r="A103" t="s">
        <v>528</v>
      </c>
      <c r="B103" t="s">
        <v>38</v>
      </c>
      <c r="C103" t="s">
        <v>529</v>
      </c>
      <c r="D103" t="s">
        <v>530</v>
      </c>
      <c r="E103" t="s">
        <v>531</v>
      </c>
      <c r="F103" s="9">
        <v>4</v>
      </c>
      <c r="G103" t="s">
        <v>164</v>
      </c>
      <c r="H103" s="7">
        <v>0</v>
      </c>
      <c r="I103" s="9">
        <v>1</v>
      </c>
      <c r="J103" s="6">
        <f>CEILING(F103*(1+H103),I103)</f>
        <v>4</v>
      </c>
      <c r="K103" s="9">
        <v>600</v>
      </c>
      <c r="L103" s="5">
        <f>ROUND(J103*K103,2)</f>
        <v>2400.0</v>
      </c>
      <c r="M103" s="9">
        <v>2.54</v>
      </c>
      <c r="N103" s="6">
        <f>ROUND(F103*M103,3)</f>
        <v>10.16</v>
      </c>
      <c r="O103" s="5">
        <f>'Labor rates'!B7</f>
        <v>58</v>
      </c>
      <c r="P103" s="5">
        <f>ROUND(N103*O103,2)</f>
        <v>589.28</v>
      </c>
      <c r="Q103" s="9">
        <v>0</v>
      </c>
      <c r="R103" s="5">
        <f>ROUND(L103+P103+Q103,2)</f>
        <v>2989.28</v>
      </c>
      <c r="S103" s="7">
        <v>0.35</v>
      </c>
      <c r="T103" s="5">
        <f>ROUND(R103*(1-S103),2)</f>
        <v>1943.03</v>
      </c>
      <c r="U103" s="5">
        <f>ROUND(R103*(1+S103),2)</f>
        <v>4035.53</v>
      </c>
      <c r="V103" t="s">
        <v>515</v>
      </c>
      <c r="W103" t="s">
        <v>516</v>
      </c>
      <c r="X103" t="s">
        <v>532</v>
      </c>
      <c r="Y103" t="s">
        <v>98</v>
      </c>
      <c r="Z103" t="s">
        <v>325</v>
      </c>
      <c r="AA103" s="6">
        <f>J103/I103</f>
        <v>4.0</v>
      </c>
      <c r="AB103" s="6">
        <f>J103-F103</f>
        <v>0.0</v>
      </c>
      <c r="AC103" s="5">
        <f>L103*(1-S103)</f>
        <v>1560.0</v>
      </c>
      <c r="AD103" s="5">
        <f>L103*(1+S103)</f>
        <v>3240.0</v>
      </c>
    </row>
    <row r="104" spans="1:30">
      <c r="A104" t="s">
        <v>533</v>
      </c>
      <c r="B104" t="s">
        <v>38</v>
      </c>
      <c r="C104" t="s">
        <v>534</v>
      </c>
      <c r="D104" t="s">
        <v>535</v>
      </c>
      <c r="E104" t="s">
        <v>536</v>
      </c>
      <c r="F104" s="9">
        <v>1</v>
      </c>
      <c r="G104" t="s">
        <v>164</v>
      </c>
      <c r="H104" s="7">
        <v>0</v>
      </c>
      <c r="I104" s="9">
        <v>1</v>
      </c>
      <c r="J104" s="6">
        <f>CEILING(F104*(1+H104),I104)</f>
        <v>1</v>
      </c>
      <c r="K104" s="9">
        <v>1002.083333333333</v>
      </c>
      <c r="L104" s="5">
        <f>ROUND(J104*K104,2)</f>
        <v>1002.08</v>
      </c>
      <c r="M104" s="9">
        <v>2.925</v>
      </c>
      <c r="N104" s="6">
        <f>ROUND(F104*M104,3)</f>
        <v>2.925</v>
      </c>
      <c r="O104" s="5">
        <f>'Labor rates'!B7</f>
        <v>58</v>
      </c>
      <c r="P104" s="5">
        <f>ROUND(N104*O104,2)</f>
        <v>169.65</v>
      </c>
      <c r="Q104" s="9">
        <v>0</v>
      </c>
      <c r="R104" s="5">
        <f>ROUND(L104+P104+Q104,2)</f>
        <v>1171.73</v>
      </c>
      <c r="S104" s="7">
        <v>0.35</v>
      </c>
      <c r="T104" s="5">
        <f>ROUND(R104*(1-S104),2)</f>
        <v>761.62</v>
      </c>
      <c r="U104" s="5">
        <f>ROUND(R104*(1+S104),2)</f>
        <v>1581.84</v>
      </c>
      <c r="V104" t="s">
        <v>515</v>
      </c>
      <c r="W104" t="s">
        <v>516</v>
      </c>
      <c r="X104" t="s">
        <v>537</v>
      </c>
      <c r="Y104" t="s">
        <v>98</v>
      </c>
      <c r="Z104" t="s">
        <v>325</v>
      </c>
      <c r="AA104" s="6">
        <f>J104/I104</f>
        <v>1.0</v>
      </c>
      <c r="AB104" s="6">
        <f>J104-F104</f>
        <v>0.0</v>
      </c>
      <c r="AC104" s="5">
        <f>L104*(1-S104)</f>
        <v>651.3520000000001</v>
      </c>
      <c r="AD104" s="5">
        <f>L104*(1+S104)</f>
        <v>1352.8080000000002</v>
      </c>
    </row>
    <row r="105" spans="1:30">
      <c r="A105" t="s">
        <v>538</v>
      </c>
      <c r="B105" t="s">
        <v>38</v>
      </c>
      <c r="C105" t="s">
        <v>539</v>
      </c>
      <c r="D105" t="s">
        <v>540</v>
      </c>
      <c r="E105" t="s">
        <v>541</v>
      </c>
      <c r="F105" s="9">
        <v>2</v>
      </c>
      <c r="G105" t="s">
        <v>164</v>
      </c>
      <c r="H105" s="7">
        <v>0</v>
      </c>
      <c r="I105" s="9">
        <v>1</v>
      </c>
      <c r="J105" s="6">
        <f>CEILING(F105*(1+H105),I105)</f>
        <v>2</v>
      </c>
      <c r="K105" s="9">
        <v>1040</v>
      </c>
      <c r="L105" s="5">
        <f>ROUND(J105*K105,2)</f>
        <v>2080.0</v>
      </c>
      <c r="M105" s="9">
        <v>2.96</v>
      </c>
      <c r="N105" s="6">
        <f>ROUND(F105*M105,3)</f>
        <v>5.92</v>
      </c>
      <c r="O105" s="5">
        <f>'Labor rates'!B7</f>
        <v>58</v>
      </c>
      <c r="P105" s="5">
        <f>ROUND(N105*O105,2)</f>
        <v>343.36</v>
      </c>
      <c r="Q105" s="9">
        <v>0</v>
      </c>
      <c r="R105" s="5">
        <f>ROUND(L105+P105+Q105,2)</f>
        <v>2423.36</v>
      </c>
      <c r="S105" s="7">
        <v>0.35</v>
      </c>
      <c r="T105" s="5">
        <f>ROUND(R105*(1-S105),2)</f>
        <v>1575.18</v>
      </c>
      <c r="U105" s="5">
        <f>ROUND(R105*(1+S105),2)</f>
        <v>3271.54</v>
      </c>
      <c r="V105" t="s">
        <v>515</v>
      </c>
      <c r="W105" t="s">
        <v>516</v>
      </c>
      <c r="X105" t="s">
        <v>542</v>
      </c>
      <c r="Y105" t="s">
        <v>98</v>
      </c>
      <c r="Z105" t="s">
        <v>325</v>
      </c>
      <c r="AA105" s="6">
        <f>J105/I105</f>
        <v>2.0</v>
      </c>
      <c r="AB105" s="6">
        <f>J105-F105</f>
        <v>0.0</v>
      </c>
      <c r="AC105" s="5">
        <f>L105*(1-S105)</f>
        <v>1352.0</v>
      </c>
      <c r="AD105" s="5">
        <f>L105*(1+S105)</f>
        <v>2808.0</v>
      </c>
    </row>
    <row r="106" spans="1:30">
      <c r="A106" t="s">
        <v>543</v>
      </c>
      <c r="B106" t="s">
        <v>38</v>
      </c>
      <c r="C106" t="s">
        <v>544</v>
      </c>
      <c r="D106" t="s">
        <v>545</v>
      </c>
      <c r="E106" t="s">
        <v>546</v>
      </c>
      <c r="F106" s="9">
        <v>1</v>
      </c>
      <c r="G106" t="s">
        <v>164</v>
      </c>
      <c r="H106" s="7">
        <v>0</v>
      </c>
      <c r="I106" s="9">
        <v>1</v>
      </c>
      <c r="J106" s="6">
        <f>CEILING(F106*(1+H106),I106)</f>
        <v>1</v>
      </c>
      <c r="K106" s="9">
        <v>1072.5</v>
      </c>
      <c r="L106" s="5">
        <f>ROUND(J106*K106,2)</f>
        <v>1072.5</v>
      </c>
      <c r="M106" s="9">
        <v>2.99</v>
      </c>
      <c r="N106" s="6">
        <f>ROUND(F106*M106,3)</f>
        <v>2.99</v>
      </c>
      <c r="O106" s="5">
        <f>'Labor rates'!B7</f>
        <v>58</v>
      </c>
      <c r="P106" s="5">
        <f>ROUND(N106*O106,2)</f>
        <v>173.42</v>
      </c>
      <c r="Q106" s="9">
        <v>0</v>
      </c>
      <c r="R106" s="5">
        <f>ROUND(L106+P106+Q106,2)</f>
        <v>1245.92</v>
      </c>
      <c r="S106" s="7">
        <v>0.35</v>
      </c>
      <c r="T106" s="5">
        <f>ROUND(R106*(1-S106),2)</f>
        <v>809.85</v>
      </c>
      <c r="U106" s="5">
        <f>ROUND(R106*(1+S106),2)</f>
        <v>1681.99</v>
      </c>
      <c r="V106" t="s">
        <v>515</v>
      </c>
      <c r="W106" t="s">
        <v>516</v>
      </c>
      <c r="X106" t="s">
        <v>547</v>
      </c>
      <c r="Y106" t="s">
        <v>98</v>
      </c>
      <c r="Z106" t="s">
        <v>325</v>
      </c>
      <c r="AA106" s="6">
        <f>J106/I106</f>
        <v>1.0</v>
      </c>
      <c r="AB106" s="6">
        <f>J106-F106</f>
        <v>0.0</v>
      </c>
      <c r="AC106" s="5">
        <f>L106*(1-S106)</f>
        <v>697.125</v>
      </c>
      <c r="AD106" s="5">
        <f>L106*(1+S106)</f>
        <v>1447.875</v>
      </c>
    </row>
    <row r="107" spans="1:30">
      <c r="A107" t="s">
        <v>548</v>
      </c>
      <c r="B107" t="s">
        <v>38</v>
      </c>
      <c r="C107" t="s">
        <v>549</v>
      </c>
      <c r="D107" t="s">
        <v>550</v>
      </c>
      <c r="E107" t="s">
        <v>551</v>
      </c>
      <c r="F107" s="9">
        <v>1</v>
      </c>
      <c r="G107" t="s">
        <v>164</v>
      </c>
      <c r="H107" s="7">
        <v>0</v>
      </c>
      <c r="I107" s="9">
        <v>1</v>
      </c>
      <c r="J107" s="6">
        <f>CEILING(F107*(1+H107),I107)</f>
        <v>1</v>
      </c>
      <c r="K107" s="9">
        <v>1040</v>
      </c>
      <c r="L107" s="5">
        <f>ROUND(J107*K107,2)</f>
        <v>1040.0</v>
      </c>
      <c r="M107" s="9">
        <v>2.96</v>
      </c>
      <c r="N107" s="6">
        <f>ROUND(F107*M107,3)</f>
        <v>2.96</v>
      </c>
      <c r="O107" s="5">
        <f>'Labor rates'!B7</f>
        <v>58</v>
      </c>
      <c r="P107" s="5">
        <f>ROUND(N107*O107,2)</f>
        <v>171.68</v>
      </c>
      <c r="Q107" s="9">
        <v>0</v>
      </c>
      <c r="R107" s="5">
        <f>ROUND(L107+P107+Q107,2)</f>
        <v>1211.68</v>
      </c>
      <c r="S107" s="7">
        <v>0.35</v>
      </c>
      <c r="T107" s="5">
        <f>ROUND(R107*(1-S107),2)</f>
        <v>787.59</v>
      </c>
      <c r="U107" s="5">
        <f>ROUND(R107*(1+S107),2)</f>
        <v>1635.77</v>
      </c>
      <c r="V107" t="s">
        <v>515</v>
      </c>
      <c r="W107" t="s">
        <v>516</v>
      </c>
      <c r="X107" t="s">
        <v>552</v>
      </c>
      <c r="Y107" t="s">
        <v>98</v>
      </c>
      <c r="Z107" t="s">
        <v>325</v>
      </c>
      <c r="AA107" s="6">
        <f>J107/I107</f>
        <v>1.0</v>
      </c>
      <c r="AB107" s="6">
        <f>J107-F107</f>
        <v>0.0</v>
      </c>
      <c r="AC107" s="5">
        <f>L107*(1-S107)</f>
        <v>676.0</v>
      </c>
      <c r="AD107" s="5">
        <f>L107*(1+S107)</f>
        <v>1404.0</v>
      </c>
    </row>
    <row r="108" spans="1:30">
      <c r="A108" t="s">
        <v>553</v>
      </c>
      <c r="B108" t="s">
        <v>38</v>
      </c>
      <c r="C108" t="s">
        <v>554</v>
      </c>
      <c r="D108" t="s">
        <v>555</v>
      </c>
      <c r="E108" t="s">
        <v>556</v>
      </c>
      <c r="F108" s="9">
        <v>2</v>
      </c>
      <c r="G108" t="s">
        <v>164</v>
      </c>
      <c r="H108" s="7">
        <v>0</v>
      </c>
      <c r="I108" s="9">
        <v>1</v>
      </c>
      <c r="J108" s="6">
        <f>CEILING(F108*(1+H108),I108)</f>
        <v>2</v>
      </c>
      <c r="K108" s="9">
        <v>1451.666666666667</v>
      </c>
      <c r="L108" s="5">
        <f>ROUND(J108*K108,2)</f>
        <v>2903.33</v>
      </c>
      <c r="M108" s="9">
        <v>3.34</v>
      </c>
      <c r="N108" s="6">
        <f>ROUND(F108*M108,3)</f>
        <v>6.68</v>
      </c>
      <c r="O108" s="5">
        <f>'Labor rates'!B7</f>
        <v>58</v>
      </c>
      <c r="P108" s="5">
        <f>ROUND(N108*O108,2)</f>
        <v>387.44</v>
      </c>
      <c r="Q108" s="9">
        <v>0</v>
      </c>
      <c r="R108" s="5">
        <f>ROUND(L108+P108+Q108,2)</f>
        <v>3290.77</v>
      </c>
      <c r="S108" s="7">
        <v>0.35</v>
      </c>
      <c r="T108" s="5">
        <f>ROUND(R108*(1-S108),2)</f>
        <v>2139.0</v>
      </c>
      <c r="U108" s="5">
        <f>ROUND(R108*(1+S108),2)</f>
        <v>4442.54</v>
      </c>
      <c r="V108" t="s">
        <v>515</v>
      </c>
      <c r="W108" t="s">
        <v>516</v>
      </c>
      <c r="X108" t="s">
        <v>557</v>
      </c>
      <c r="Y108" t="s">
        <v>98</v>
      </c>
      <c r="Z108" t="s">
        <v>325</v>
      </c>
      <c r="AA108" s="6">
        <f>J108/I108</f>
        <v>2.0</v>
      </c>
      <c r="AB108" s="6">
        <f>J108-F108</f>
        <v>0.0</v>
      </c>
      <c r="AC108" s="5">
        <f>L108*(1-S108)</f>
        <v>1887.1645</v>
      </c>
      <c r="AD108" s="5">
        <f>L108*(1+S108)</f>
        <v>3919.4955</v>
      </c>
    </row>
    <row r="109" spans="1:30">
      <c r="A109" t="s">
        <v>558</v>
      </c>
      <c r="B109" t="s">
        <v>38</v>
      </c>
      <c r="C109" t="s">
        <v>559</v>
      </c>
      <c r="D109" t="s">
        <v>560</v>
      </c>
      <c r="E109" t="s">
        <v>561</v>
      </c>
      <c r="F109" s="9">
        <v>1</v>
      </c>
      <c r="G109" t="s">
        <v>164</v>
      </c>
      <c r="H109" s="7">
        <v>0</v>
      </c>
      <c r="I109" s="9">
        <v>1</v>
      </c>
      <c r="J109" s="6">
        <f>CEILING(F109*(1+H109),I109)</f>
        <v>1</v>
      </c>
      <c r="K109" s="9">
        <v>2200</v>
      </c>
      <c r="L109" s="5">
        <f>ROUND(J109*K109,2)</f>
        <v>2200.0</v>
      </c>
      <c r="M109" s="9">
        <v>6.1</v>
      </c>
      <c r="N109" s="6">
        <f>ROUND(F109*M109,3)</f>
        <v>6.1</v>
      </c>
      <c r="O109" s="5">
        <f>'Labor rates'!B7</f>
        <v>58</v>
      </c>
      <c r="P109" s="5">
        <f>ROUND(N109*O109,2)</f>
        <v>353.8</v>
      </c>
      <c r="Q109" s="9">
        <v>0</v>
      </c>
      <c r="R109" s="5">
        <f>ROUND(L109+P109+Q109,2)</f>
        <v>2553.8</v>
      </c>
      <c r="S109" s="7">
        <v>0.35</v>
      </c>
      <c r="T109" s="5">
        <f>ROUND(R109*(1-S109),2)</f>
        <v>1659.97</v>
      </c>
      <c r="U109" s="5">
        <f>ROUND(R109*(1+S109),2)</f>
        <v>3447.63</v>
      </c>
      <c r="V109" t="s">
        <v>515</v>
      </c>
      <c r="W109" t="s">
        <v>562</v>
      </c>
      <c r="X109" t="s">
        <v>563</v>
      </c>
      <c r="Y109" t="s">
        <v>98</v>
      </c>
      <c r="Z109" t="s">
        <v>325</v>
      </c>
      <c r="AA109" s="6">
        <f>J109/I109</f>
        <v>1.0</v>
      </c>
      <c r="AB109" s="6">
        <f>J109-F109</f>
        <v>0.0</v>
      </c>
      <c r="AC109" s="5">
        <f>L109*(1-S109)</f>
        <v>1430.0</v>
      </c>
      <c r="AD109" s="5">
        <f>L109*(1+S109)</f>
        <v>2970.0</v>
      </c>
    </row>
    <row r="110" spans="1:30">
      <c r="A110" t="s">
        <v>564</v>
      </c>
      <c r="B110" t="s">
        <v>38</v>
      </c>
      <c r="C110" t="s">
        <v>559</v>
      </c>
      <c r="D110" t="s">
        <v>565</v>
      </c>
      <c r="E110" t="s">
        <v>566</v>
      </c>
      <c r="F110" s="9">
        <v>1</v>
      </c>
      <c r="G110" t="s">
        <v>164</v>
      </c>
      <c r="H110" s="7">
        <v>0</v>
      </c>
      <c r="I110" s="9">
        <v>1</v>
      </c>
      <c r="J110" s="6">
        <f>CEILING(F110*(1+H110),I110)</f>
        <v>1</v>
      </c>
      <c r="K110" s="9">
        <v>130</v>
      </c>
      <c r="L110" s="5">
        <f>ROUND(J110*K110,2)</f>
        <v>130.0</v>
      </c>
      <c r="M110" s="9">
        <v>0.35</v>
      </c>
      <c r="N110" s="6">
        <f>ROUND(F110*M110,3)</f>
        <v>0.35</v>
      </c>
      <c r="O110" s="5">
        <f>'Labor rates'!B7</f>
        <v>58</v>
      </c>
      <c r="P110" s="5">
        <f>ROUND(N110*O110,2)</f>
        <v>20.3</v>
      </c>
      <c r="Q110" s="9">
        <v>0</v>
      </c>
      <c r="R110" s="5">
        <f>ROUND(L110+P110+Q110,2)</f>
        <v>150.3</v>
      </c>
      <c r="S110" s="7">
        <v>0.25</v>
      </c>
      <c r="T110" s="5">
        <f>ROUND(R110*(1-S110),2)</f>
        <v>112.73</v>
      </c>
      <c r="U110" s="5">
        <f>ROUND(R110*(1+S110),2)</f>
        <v>187.88</v>
      </c>
      <c r="V110" t="s">
        <v>567</v>
      </c>
      <c r="W110" t="s">
        <v>516</v>
      </c>
      <c r="X110" t="s">
        <v>568</v>
      </c>
      <c r="Y110" t="s">
        <v>98</v>
      </c>
      <c r="Z110" t="s">
        <v>325</v>
      </c>
      <c r="AA110" s="6">
        <f>J110/I110</f>
        <v>1.0</v>
      </c>
      <c r="AB110" s="6">
        <f>J110-F110</f>
        <v>0.0</v>
      </c>
      <c r="AC110" s="5">
        <f>L110*(1-S110)</f>
        <v>97.5</v>
      </c>
      <c r="AD110" s="5">
        <f>L110*(1+S110)</f>
        <v>162.5</v>
      </c>
    </row>
    <row r="111" spans="1:30">
      <c r="A111" t="s">
        <v>569</v>
      </c>
      <c r="B111" t="s">
        <v>38</v>
      </c>
      <c r="C111" t="s">
        <v>570</v>
      </c>
      <c r="D111" t="s">
        <v>571</v>
      </c>
      <c r="E111" t="s">
        <v>572</v>
      </c>
      <c r="F111" s="9">
        <v>1</v>
      </c>
      <c r="G111" t="s">
        <v>164</v>
      </c>
      <c r="H111" s="7">
        <v>0</v>
      </c>
      <c r="I111" s="9">
        <v>1</v>
      </c>
      <c r="J111" s="6">
        <f>CEILING(F111*(1+H111),I111)</f>
        <v>1</v>
      </c>
      <c r="K111" s="9">
        <v>2100</v>
      </c>
      <c r="L111" s="5">
        <f>ROUND(J111*K111,2)</f>
        <v>2100.0</v>
      </c>
      <c r="M111" s="9">
        <v>8.199999999999999</v>
      </c>
      <c r="N111" s="6">
        <f>ROUND(F111*M111,3)</f>
        <v>8.2</v>
      </c>
      <c r="O111" s="5">
        <f>'Labor rates'!B7</f>
        <v>58</v>
      </c>
      <c r="P111" s="5">
        <f>ROUND(N111*O111,2)</f>
        <v>475.6</v>
      </c>
      <c r="Q111" s="9">
        <v>0</v>
      </c>
      <c r="R111" s="5">
        <f>ROUND(L111+P111+Q111,2)</f>
        <v>2575.6</v>
      </c>
      <c r="S111" s="7">
        <v>0.35</v>
      </c>
      <c r="T111" s="5">
        <f>ROUND(R111*(1-S111),2)</f>
        <v>1674.14</v>
      </c>
      <c r="U111" s="5">
        <f>ROUND(R111*(1+S111),2)</f>
        <v>3477.06</v>
      </c>
      <c r="V111" t="s">
        <v>515</v>
      </c>
      <c r="W111" t="s">
        <v>562</v>
      </c>
      <c r="X111" t="s">
        <v>573</v>
      </c>
      <c r="Y111" t="s">
        <v>98</v>
      </c>
      <c r="Z111" t="s">
        <v>325</v>
      </c>
      <c r="AA111" s="6">
        <f>J111/I111</f>
        <v>1.0</v>
      </c>
      <c r="AB111" s="6">
        <f>J111-F111</f>
        <v>0.0</v>
      </c>
      <c r="AC111" s="5">
        <f>L111*(1-S111)</f>
        <v>1365.0</v>
      </c>
      <c r="AD111" s="5">
        <f>L111*(1+S111)</f>
        <v>2835.0</v>
      </c>
    </row>
    <row r="112" spans="1:30">
      <c r="A112" t="s">
        <v>574</v>
      </c>
      <c r="B112" t="s">
        <v>38</v>
      </c>
      <c r="C112" t="s">
        <v>570</v>
      </c>
      <c r="D112" t="s">
        <v>575</v>
      </c>
      <c r="E112" t="s">
        <v>566</v>
      </c>
      <c r="F112" s="9">
        <v>1</v>
      </c>
      <c r="G112" t="s">
        <v>164</v>
      </c>
      <c r="H112" s="7">
        <v>0</v>
      </c>
      <c r="I112" s="9">
        <v>1</v>
      </c>
      <c r="J112" s="6">
        <f>CEILING(F112*(1+H112),I112)</f>
        <v>1</v>
      </c>
      <c r="K112" s="9">
        <v>45</v>
      </c>
      <c r="L112" s="5">
        <f>ROUND(J112*K112,2)</f>
        <v>45.0</v>
      </c>
      <c r="M112" s="9">
        <v>0.35</v>
      </c>
      <c r="N112" s="6">
        <f>ROUND(F112*M112,3)</f>
        <v>0.35</v>
      </c>
      <c r="O112" s="5">
        <f>'Labor rates'!B7</f>
        <v>58</v>
      </c>
      <c r="P112" s="5">
        <f>ROUND(N112*O112,2)</f>
        <v>20.3</v>
      </c>
      <c r="Q112" s="9">
        <v>0</v>
      </c>
      <c r="R112" s="5">
        <f>ROUND(L112+P112+Q112,2)</f>
        <v>65.3</v>
      </c>
      <c r="S112" s="7">
        <v>0.25</v>
      </c>
      <c r="T112" s="5">
        <f>ROUND(R112*(1-S112),2)</f>
        <v>48.97</v>
      </c>
      <c r="U112" s="5">
        <f>ROUND(R112*(1+S112),2)</f>
        <v>81.63</v>
      </c>
      <c r="V112" t="s">
        <v>567</v>
      </c>
      <c r="W112" t="s">
        <v>516</v>
      </c>
      <c r="X112" t="s">
        <v>576</v>
      </c>
      <c r="Y112" t="s">
        <v>98</v>
      </c>
      <c r="Z112" t="s">
        <v>325</v>
      </c>
      <c r="AA112" s="6">
        <f>J112/I112</f>
        <v>1.0</v>
      </c>
      <c r="AB112" s="6">
        <f>J112-F112</f>
        <v>0.0</v>
      </c>
      <c r="AC112" s="5">
        <f>L112*(1-S112)</f>
        <v>33.75</v>
      </c>
      <c r="AD112" s="5">
        <f>L112*(1+S112)</f>
        <v>56.25</v>
      </c>
    </row>
    <row r="113" spans="1:30">
      <c r="A113" t="s">
        <v>577</v>
      </c>
      <c r="B113" t="s">
        <v>38</v>
      </c>
      <c r="C113" t="s">
        <v>578</v>
      </c>
      <c r="D113" t="s">
        <v>579</v>
      </c>
      <c r="E113" t="s">
        <v>580</v>
      </c>
      <c r="F113" s="9">
        <v>1</v>
      </c>
      <c r="G113" t="s">
        <v>164</v>
      </c>
      <c r="H113" s="7">
        <v>0</v>
      </c>
      <c r="I113" s="9">
        <v>1</v>
      </c>
      <c r="J113" s="6">
        <f>CEILING(F113*(1+H113),I113)</f>
        <v>1</v>
      </c>
      <c r="K113" s="9">
        <v>550</v>
      </c>
      <c r="L113" s="5">
        <f>ROUND(J113*K113,2)</f>
        <v>550.0</v>
      </c>
      <c r="M113" s="9">
        <v>5.866666666666666</v>
      </c>
      <c r="N113" s="6">
        <f>ROUND(F113*M113,3)</f>
        <v>5.867</v>
      </c>
      <c r="O113" s="5">
        <f>'Labor rates'!B7</f>
        <v>58</v>
      </c>
      <c r="P113" s="5">
        <f>ROUND(N113*O113,2)</f>
        <v>340.29</v>
      </c>
      <c r="Q113" s="9">
        <v>0</v>
      </c>
      <c r="R113" s="5">
        <f>ROUND(L113+P113+Q113,2)</f>
        <v>890.29</v>
      </c>
      <c r="S113" s="7">
        <v>0.35</v>
      </c>
      <c r="T113" s="5">
        <f>ROUND(R113*(1-S113),2)</f>
        <v>578.69</v>
      </c>
      <c r="U113" s="5">
        <f>ROUND(R113*(1+S113),2)</f>
        <v>1201.89</v>
      </c>
      <c r="V113" t="s">
        <v>515</v>
      </c>
      <c r="W113" t="s">
        <v>562</v>
      </c>
      <c r="X113" t="s">
        <v>581</v>
      </c>
      <c r="Y113" t="s">
        <v>98</v>
      </c>
      <c r="Z113" t="s">
        <v>325</v>
      </c>
      <c r="AA113" s="6">
        <f>J113/I113</f>
        <v>1.0</v>
      </c>
      <c r="AB113" s="6">
        <f>J113-F113</f>
        <v>0.0</v>
      </c>
      <c r="AC113" s="5">
        <f>L113*(1-S113)</f>
        <v>357.5</v>
      </c>
      <c r="AD113" s="5">
        <f>L113*(1+S113)</f>
        <v>742.5</v>
      </c>
    </row>
    <row r="114" spans="1:30">
      <c r="A114" t="s">
        <v>582</v>
      </c>
      <c r="B114" t="s">
        <v>38</v>
      </c>
      <c r="C114" t="s">
        <v>578</v>
      </c>
      <c r="D114" t="s">
        <v>575</v>
      </c>
      <c r="E114" t="s">
        <v>566</v>
      </c>
      <c r="F114" s="9">
        <v>1</v>
      </c>
      <c r="G114" t="s">
        <v>164</v>
      </c>
      <c r="H114" s="7">
        <v>0</v>
      </c>
      <c r="I114" s="9">
        <v>1</v>
      </c>
      <c r="J114" s="6">
        <f>CEILING(F114*(1+H114),I114)</f>
        <v>1</v>
      </c>
      <c r="K114" s="9">
        <v>45</v>
      </c>
      <c r="L114" s="5">
        <f>ROUND(J114*K114,2)</f>
        <v>45.0</v>
      </c>
      <c r="M114" s="9">
        <v>0.35</v>
      </c>
      <c r="N114" s="6">
        <f>ROUND(F114*M114,3)</f>
        <v>0.35</v>
      </c>
      <c r="O114" s="5">
        <f>'Labor rates'!B7</f>
        <v>58</v>
      </c>
      <c r="P114" s="5">
        <f>ROUND(N114*O114,2)</f>
        <v>20.3</v>
      </c>
      <c r="Q114" s="9">
        <v>0</v>
      </c>
      <c r="R114" s="5">
        <f>ROUND(L114+P114+Q114,2)</f>
        <v>65.3</v>
      </c>
      <c r="S114" s="7">
        <v>0.25</v>
      </c>
      <c r="T114" s="5">
        <f>ROUND(R114*(1-S114),2)</f>
        <v>48.97</v>
      </c>
      <c r="U114" s="5">
        <f>ROUND(R114*(1+S114),2)</f>
        <v>81.63</v>
      </c>
      <c r="V114" t="s">
        <v>567</v>
      </c>
      <c r="W114" t="s">
        <v>516</v>
      </c>
      <c r="X114" t="s">
        <v>583</v>
      </c>
      <c r="Y114" t="s">
        <v>98</v>
      </c>
      <c r="Z114" t="s">
        <v>325</v>
      </c>
      <c r="AA114" s="6">
        <f>J114/I114</f>
        <v>1.0</v>
      </c>
      <c r="AB114" s="6">
        <f>J114-F114</f>
        <v>0.0</v>
      </c>
      <c r="AC114" s="5">
        <f>L114*(1-S114)</f>
        <v>33.75</v>
      </c>
      <c r="AD114" s="5">
        <f>L114*(1+S114)</f>
        <v>56.25</v>
      </c>
    </row>
    <row r="115" spans="1:30">
      <c r="A115" t="s">
        <v>584</v>
      </c>
      <c r="B115" t="s">
        <v>38</v>
      </c>
      <c r="C115" t="s">
        <v>585</v>
      </c>
      <c r="D115" t="s">
        <v>586</v>
      </c>
      <c r="E115" t="s">
        <v>580</v>
      </c>
      <c r="F115" s="9">
        <v>1</v>
      </c>
      <c r="G115" t="s">
        <v>164</v>
      </c>
      <c r="H115" s="7">
        <v>0</v>
      </c>
      <c r="I115" s="9">
        <v>1</v>
      </c>
      <c r="J115" s="6">
        <f>CEILING(F115*(1+H115),I115)</f>
        <v>1</v>
      </c>
      <c r="K115" s="9">
        <v>550</v>
      </c>
      <c r="L115" s="5">
        <f>ROUND(J115*K115,2)</f>
        <v>550.0</v>
      </c>
      <c r="M115" s="9">
        <v>5.866666666666666</v>
      </c>
      <c r="N115" s="6">
        <f>ROUND(F115*M115,3)</f>
        <v>5.867</v>
      </c>
      <c r="O115" s="5">
        <f>'Labor rates'!B7</f>
        <v>58</v>
      </c>
      <c r="P115" s="5">
        <f>ROUND(N115*O115,2)</f>
        <v>340.29</v>
      </c>
      <c r="Q115" s="9">
        <v>0</v>
      </c>
      <c r="R115" s="5">
        <f>ROUND(L115+P115+Q115,2)</f>
        <v>890.29</v>
      </c>
      <c r="S115" s="7">
        <v>0.35</v>
      </c>
      <c r="T115" s="5">
        <f>ROUND(R115*(1-S115),2)</f>
        <v>578.69</v>
      </c>
      <c r="U115" s="5">
        <f>ROUND(R115*(1+S115),2)</f>
        <v>1201.89</v>
      </c>
      <c r="V115" t="s">
        <v>515</v>
      </c>
      <c r="W115" t="s">
        <v>562</v>
      </c>
      <c r="X115" t="s">
        <v>587</v>
      </c>
      <c r="Y115" t="s">
        <v>98</v>
      </c>
      <c r="Z115" t="s">
        <v>325</v>
      </c>
      <c r="AA115" s="6">
        <f>J115/I115</f>
        <v>1.0</v>
      </c>
      <c r="AB115" s="6">
        <f>J115-F115</f>
        <v>0.0</v>
      </c>
      <c r="AC115" s="5">
        <f>L115*(1-S115)</f>
        <v>357.5</v>
      </c>
      <c r="AD115" s="5">
        <f>L115*(1+S115)</f>
        <v>742.5</v>
      </c>
    </row>
    <row r="116" spans="1:30">
      <c r="A116" t="s">
        <v>588</v>
      </c>
      <c r="B116" t="s">
        <v>38</v>
      </c>
      <c r="C116" t="s">
        <v>585</v>
      </c>
      <c r="D116" t="s">
        <v>575</v>
      </c>
      <c r="E116" t="s">
        <v>566</v>
      </c>
      <c r="F116" s="9">
        <v>1</v>
      </c>
      <c r="G116" t="s">
        <v>164</v>
      </c>
      <c r="H116" s="7">
        <v>0</v>
      </c>
      <c r="I116" s="9">
        <v>1</v>
      </c>
      <c r="J116" s="6">
        <f>CEILING(F116*(1+H116),I116)</f>
        <v>1</v>
      </c>
      <c r="K116" s="9">
        <v>45</v>
      </c>
      <c r="L116" s="5">
        <f>ROUND(J116*K116,2)</f>
        <v>45.0</v>
      </c>
      <c r="M116" s="9">
        <v>0.35</v>
      </c>
      <c r="N116" s="6">
        <f>ROUND(F116*M116,3)</f>
        <v>0.35</v>
      </c>
      <c r="O116" s="5">
        <f>'Labor rates'!B7</f>
        <v>58</v>
      </c>
      <c r="P116" s="5">
        <f>ROUND(N116*O116,2)</f>
        <v>20.3</v>
      </c>
      <c r="Q116" s="9">
        <v>0</v>
      </c>
      <c r="R116" s="5">
        <f>ROUND(L116+P116+Q116,2)</f>
        <v>65.3</v>
      </c>
      <c r="S116" s="7">
        <v>0.25</v>
      </c>
      <c r="T116" s="5">
        <f>ROUND(R116*(1-S116),2)</f>
        <v>48.97</v>
      </c>
      <c r="U116" s="5">
        <f>ROUND(R116*(1+S116),2)</f>
        <v>81.63</v>
      </c>
      <c r="V116" t="s">
        <v>567</v>
      </c>
      <c r="W116" t="s">
        <v>516</v>
      </c>
      <c r="X116" t="s">
        <v>589</v>
      </c>
      <c r="Y116" t="s">
        <v>98</v>
      </c>
      <c r="Z116" t="s">
        <v>325</v>
      </c>
      <c r="AA116" s="6">
        <f>J116/I116</f>
        <v>1.0</v>
      </c>
      <c r="AB116" s="6">
        <f>J116-F116</f>
        <v>0.0</v>
      </c>
      <c r="AC116" s="5">
        <f>L116*(1-S116)</f>
        <v>33.75</v>
      </c>
      <c r="AD116" s="5">
        <f>L116*(1+S116)</f>
        <v>56.25</v>
      </c>
    </row>
    <row r="117" spans="1:30">
      <c r="A117" t="s">
        <v>590</v>
      </c>
      <c r="B117" t="s">
        <v>38</v>
      </c>
      <c r="C117" t="s">
        <v>591</v>
      </c>
      <c r="D117" t="s">
        <v>592</v>
      </c>
      <c r="E117" t="s">
        <v>580</v>
      </c>
      <c r="F117" s="9">
        <v>1</v>
      </c>
      <c r="G117" t="s">
        <v>164</v>
      </c>
      <c r="H117" s="7">
        <v>0</v>
      </c>
      <c r="I117" s="9">
        <v>1</v>
      </c>
      <c r="J117" s="6">
        <f>CEILING(F117*(1+H117),I117)</f>
        <v>1</v>
      </c>
      <c r="K117" s="9">
        <v>550</v>
      </c>
      <c r="L117" s="5">
        <f>ROUND(J117*K117,2)</f>
        <v>550.0</v>
      </c>
      <c r="M117" s="9">
        <v>5.866666666666666</v>
      </c>
      <c r="N117" s="6">
        <f>ROUND(F117*M117,3)</f>
        <v>5.867</v>
      </c>
      <c r="O117" s="5">
        <f>'Labor rates'!B7</f>
        <v>58</v>
      </c>
      <c r="P117" s="5">
        <f>ROUND(N117*O117,2)</f>
        <v>340.29</v>
      </c>
      <c r="Q117" s="9">
        <v>0</v>
      </c>
      <c r="R117" s="5">
        <f>ROUND(L117+P117+Q117,2)</f>
        <v>890.29</v>
      </c>
      <c r="S117" s="7">
        <v>0.35</v>
      </c>
      <c r="T117" s="5">
        <f>ROUND(R117*(1-S117),2)</f>
        <v>578.69</v>
      </c>
      <c r="U117" s="5">
        <f>ROUND(R117*(1+S117),2)</f>
        <v>1201.89</v>
      </c>
      <c r="V117" t="s">
        <v>515</v>
      </c>
      <c r="W117" t="s">
        <v>562</v>
      </c>
      <c r="X117" t="s">
        <v>593</v>
      </c>
      <c r="Y117" t="s">
        <v>98</v>
      </c>
      <c r="Z117" t="s">
        <v>325</v>
      </c>
      <c r="AA117" s="6">
        <f>J117/I117</f>
        <v>1.0</v>
      </c>
      <c r="AB117" s="6">
        <f>J117-F117</f>
        <v>0.0</v>
      </c>
      <c r="AC117" s="5">
        <f>L117*(1-S117)</f>
        <v>357.5</v>
      </c>
      <c r="AD117" s="5">
        <f>L117*(1+S117)</f>
        <v>742.5</v>
      </c>
    </row>
    <row r="118" spans="1:30">
      <c r="A118" t="s">
        <v>594</v>
      </c>
      <c r="B118" t="s">
        <v>38</v>
      </c>
      <c r="C118" t="s">
        <v>591</v>
      </c>
      <c r="D118" t="s">
        <v>575</v>
      </c>
      <c r="E118" t="s">
        <v>566</v>
      </c>
      <c r="F118" s="9">
        <v>1</v>
      </c>
      <c r="G118" t="s">
        <v>164</v>
      </c>
      <c r="H118" s="7">
        <v>0</v>
      </c>
      <c r="I118" s="9">
        <v>1</v>
      </c>
      <c r="J118" s="6">
        <f>CEILING(F118*(1+H118),I118)</f>
        <v>1</v>
      </c>
      <c r="K118" s="9">
        <v>45</v>
      </c>
      <c r="L118" s="5">
        <f>ROUND(J118*K118,2)</f>
        <v>45.0</v>
      </c>
      <c r="M118" s="9">
        <v>0.35</v>
      </c>
      <c r="N118" s="6">
        <f>ROUND(F118*M118,3)</f>
        <v>0.35</v>
      </c>
      <c r="O118" s="5">
        <f>'Labor rates'!B7</f>
        <v>58</v>
      </c>
      <c r="P118" s="5">
        <f>ROUND(N118*O118,2)</f>
        <v>20.3</v>
      </c>
      <c r="Q118" s="9">
        <v>0</v>
      </c>
      <c r="R118" s="5">
        <f>ROUND(L118+P118+Q118,2)</f>
        <v>65.3</v>
      </c>
      <c r="S118" s="7">
        <v>0.25</v>
      </c>
      <c r="T118" s="5">
        <f>ROUND(R118*(1-S118),2)</f>
        <v>48.97</v>
      </c>
      <c r="U118" s="5">
        <f>ROUND(R118*(1+S118),2)</f>
        <v>81.63</v>
      </c>
      <c r="V118" t="s">
        <v>567</v>
      </c>
      <c r="W118" t="s">
        <v>516</v>
      </c>
      <c r="X118" t="s">
        <v>595</v>
      </c>
      <c r="Y118" t="s">
        <v>98</v>
      </c>
      <c r="Z118" t="s">
        <v>325</v>
      </c>
      <c r="AA118" s="6">
        <f>J118/I118</f>
        <v>1.0</v>
      </c>
      <c r="AB118" s="6">
        <f>J118-F118</f>
        <v>0.0</v>
      </c>
      <c r="AC118" s="5">
        <f>L118*(1-S118)</f>
        <v>33.75</v>
      </c>
      <c r="AD118" s="5">
        <f>L118*(1+S118)</f>
        <v>56.25</v>
      </c>
    </row>
    <row r="119" spans="1:30">
      <c r="A119" t="s">
        <v>596</v>
      </c>
      <c r="B119" t="s">
        <v>38</v>
      </c>
      <c r="C119" t="s">
        <v>597</v>
      </c>
      <c r="D119" t="s">
        <v>598</v>
      </c>
      <c r="E119" t="s">
        <v>599</v>
      </c>
      <c r="F119" s="9">
        <v>1</v>
      </c>
      <c r="G119" t="s">
        <v>164</v>
      </c>
      <c r="H119" s="7">
        <v>0</v>
      </c>
      <c r="I119" s="9">
        <v>1</v>
      </c>
      <c r="J119" s="6">
        <f>CEILING(F119*(1+H119),I119)</f>
        <v>1</v>
      </c>
      <c r="K119" s="9">
        <v>650</v>
      </c>
      <c r="L119" s="5">
        <f>ROUND(J119*K119,2)</f>
        <v>650.0</v>
      </c>
      <c r="M119" s="9">
        <v>7.5</v>
      </c>
      <c r="N119" s="6">
        <f>ROUND(F119*M119,3)</f>
        <v>7.5</v>
      </c>
      <c r="O119" s="5">
        <f>'Labor rates'!B7</f>
        <v>58</v>
      </c>
      <c r="P119" s="5">
        <f>ROUND(N119*O119,2)</f>
        <v>435.0</v>
      </c>
      <c r="Q119" s="9">
        <v>0</v>
      </c>
      <c r="R119" s="5">
        <f>ROUND(L119+P119+Q119,2)</f>
        <v>1085.0</v>
      </c>
      <c r="S119" s="7">
        <v>0.35</v>
      </c>
      <c r="T119" s="5">
        <f>ROUND(R119*(1-S119),2)</f>
        <v>705.25</v>
      </c>
      <c r="U119" s="5">
        <f>ROUND(R119*(1+S119),2)</f>
        <v>1464.75</v>
      </c>
      <c r="V119" t="s">
        <v>515</v>
      </c>
      <c r="W119" t="s">
        <v>562</v>
      </c>
      <c r="X119" t="s">
        <v>600</v>
      </c>
      <c r="Y119" t="s">
        <v>98</v>
      </c>
      <c r="Z119" t="s">
        <v>325</v>
      </c>
      <c r="AA119" s="6">
        <f>J119/I119</f>
        <v>1.0</v>
      </c>
      <c r="AB119" s="6">
        <f>J119-F119</f>
        <v>0.0</v>
      </c>
      <c r="AC119" s="5">
        <f>L119*(1-S119)</f>
        <v>422.5</v>
      </c>
      <c r="AD119" s="5">
        <f>L119*(1+S119)</f>
        <v>877.5000000000001</v>
      </c>
    </row>
    <row r="120" spans="1:30">
      <c r="A120" t="s">
        <v>601</v>
      </c>
      <c r="B120" t="s">
        <v>38</v>
      </c>
      <c r="C120" t="s">
        <v>602</v>
      </c>
      <c r="D120" t="s">
        <v>603</v>
      </c>
      <c r="E120" t="s">
        <v>580</v>
      </c>
      <c r="F120" s="9">
        <v>1</v>
      </c>
      <c r="G120" t="s">
        <v>164</v>
      </c>
      <c r="H120" s="7">
        <v>0</v>
      </c>
      <c r="I120" s="9">
        <v>1</v>
      </c>
      <c r="J120" s="6">
        <f>CEILING(F120*(1+H120),I120)</f>
        <v>1</v>
      </c>
      <c r="K120" s="9">
        <v>550</v>
      </c>
      <c r="L120" s="5">
        <f>ROUND(J120*K120,2)</f>
        <v>550.0</v>
      </c>
      <c r="M120" s="9">
        <v>5.866666666666666</v>
      </c>
      <c r="N120" s="6">
        <f>ROUND(F120*M120,3)</f>
        <v>5.867</v>
      </c>
      <c r="O120" s="5">
        <f>'Labor rates'!B7</f>
        <v>58</v>
      </c>
      <c r="P120" s="5">
        <f>ROUND(N120*O120,2)</f>
        <v>340.29</v>
      </c>
      <c r="Q120" s="9">
        <v>0</v>
      </c>
      <c r="R120" s="5">
        <f>ROUND(L120+P120+Q120,2)</f>
        <v>890.29</v>
      </c>
      <c r="S120" s="7">
        <v>0.35</v>
      </c>
      <c r="T120" s="5">
        <f>ROUND(R120*(1-S120),2)</f>
        <v>578.69</v>
      </c>
      <c r="U120" s="5">
        <f>ROUND(R120*(1+S120),2)</f>
        <v>1201.89</v>
      </c>
      <c r="V120" t="s">
        <v>515</v>
      </c>
      <c r="W120" t="s">
        <v>562</v>
      </c>
      <c r="X120" t="s">
        <v>604</v>
      </c>
      <c r="Y120" t="s">
        <v>98</v>
      </c>
      <c r="Z120" t="s">
        <v>325</v>
      </c>
      <c r="AA120" s="6">
        <f>J120/I120</f>
        <v>1.0</v>
      </c>
      <c r="AB120" s="6">
        <f>J120-F120</f>
        <v>0.0</v>
      </c>
      <c r="AC120" s="5">
        <f>L120*(1-S120)</f>
        <v>357.5</v>
      </c>
      <c r="AD120" s="5">
        <f>L120*(1+S120)</f>
        <v>742.5</v>
      </c>
    </row>
    <row r="121" spans="1:30">
      <c r="A121" t="s">
        <v>605</v>
      </c>
      <c r="B121" t="s">
        <v>38</v>
      </c>
      <c r="C121" t="s">
        <v>602</v>
      </c>
      <c r="D121" t="s">
        <v>575</v>
      </c>
      <c r="E121" t="s">
        <v>566</v>
      </c>
      <c r="F121" s="9">
        <v>1</v>
      </c>
      <c r="G121" t="s">
        <v>164</v>
      </c>
      <c r="H121" s="7">
        <v>0</v>
      </c>
      <c r="I121" s="9">
        <v>1</v>
      </c>
      <c r="J121" s="6">
        <f>CEILING(F121*(1+H121),I121)</f>
        <v>1</v>
      </c>
      <c r="K121" s="9">
        <v>45</v>
      </c>
      <c r="L121" s="5">
        <f>ROUND(J121*K121,2)</f>
        <v>45.0</v>
      </c>
      <c r="M121" s="9">
        <v>0.35</v>
      </c>
      <c r="N121" s="6">
        <f>ROUND(F121*M121,3)</f>
        <v>0.35</v>
      </c>
      <c r="O121" s="5">
        <f>'Labor rates'!B7</f>
        <v>58</v>
      </c>
      <c r="P121" s="5">
        <f>ROUND(N121*O121,2)</f>
        <v>20.3</v>
      </c>
      <c r="Q121" s="9">
        <v>0</v>
      </c>
      <c r="R121" s="5">
        <f>ROUND(L121+P121+Q121,2)</f>
        <v>65.3</v>
      </c>
      <c r="S121" s="7">
        <v>0.25</v>
      </c>
      <c r="T121" s="5">
        <f>ROUND(R121*(1-S121),2)</f>
        <v>48.97</v>
      </c>
      <c r="U121" s="5">
        <f>ROUND(R121*(1+S121),2)</f>
        <v>81.63</v>
      </c>
      <c r="V121" t="s">
        <v>567</v>
      </c>
      <c r="W121" t="s">
        <v>516</v>
      </c>
      <c r="X121" t="s">
        <v>606</v>
      </c>
      <c r="Y121" t="s">
        <v>98</v>
      </c>
      <c r="Z121" t="s">
        <v>325</v>
      </c>
      <c r="AA121" s="6">
        <f>J121/I121</f>
        <v>1.0</v>
      </c>
      <c r="AB121" s="6">
        <f>J121-F121</f>
        <v>0.0</v>
      </c>
      <c r="AC121" s="5">
        <f>L121*(1-S121)</f>
        <v>33.75</v>
      </c>
      <c r="AD121" s="5">
        <f>L121*(1+S121)</f>
        <v>56.25</v>
      </c>
    </row>
    <row r="122" spans="1:30">
      <c r="A122" t="s">
        <v>607</v>
      </c>
      <c r="B122" t="s">
        <v>38</v>
      </c>
      <c r="C122" t="s">
        <v>608</v>
      </c>
      <c r="D122" t="s">
        <v>609</v>
      </c>
      <c r="E122" t="s">
        <v>610</v>
      </c>
      <c r="F122" s="9">
        <v>1</v>
      </c>
      <c r="G122" t="s">
        <v>164</v>
      </c>
      <c r="H122" s="7">
        <v>0</v>
      </c>
      <c r="I122" s="9">
        <v>1</v>
      </c>
      <c r="J122" s="6">
        <f>CEILING(F122*(1+H122),I122)</f>
        <v>1</v>
      </c>
      <c r="K122" s="9">
        <v>500</v>
      </c>
      <c r="L122" s="5">
        <f>ROUND(J122*K122,2)</f>
        <v>500.0</v>
      </c>
      <c r="M122" s="9">
        <v>6.8</v>
      </c>
      <c r="N122" s="6">
        <f>ROUND(F122*M122,3)</f>
        <v>6.8</v>
      </c>
      <c r="O122" s="5">
        <f>'Labor rates'!B7</f>
        <v>58</v>
      </c>
      <c r="P122" s="5">
        <f>ROUND(N122*O122,2)</f>
        <v>394.4</v>
      </c>
      <c r="Q122" s="9">
        <v>0</v>
      </c>
      <c r="R122" s="5">
        <f>ROUND(L122+P122+Q122,2)</f>
        <v>894.4</v>
      </c>
      <c r="S122" s="7">
        <v>0.35</v>
      </c>
      <c r="T122" s="5">
        <f>ROUND(R122*(1-S122),2)</f>
        <v>581.36</v>
      </c>
      <c r="U122" s="5">
        <f>ROUND(R122*(1+S122),2)</f>
        <v>1207.44</v>
      </c>
      <c r="V122" t="s">
        <v>515</v>
      </c>
      <c r="W122" t="s">
        <v>562</v>
      </c>
      <c r="X122" t="s">
        <v>611</v>
      </c>
      <c r="Y122" t="s">
        <v>98</v>
      </c>
      <c r="Z122" t="s">
        <v>325</v>
      </c>
      <c r="AA122" s="6">
        <f>J122/I122</f>
        <v>1.0</v>
      </c>
      <c r="AB122" s="6">
        <f>J122-F122</f>
        <v>0.0</v>
      </c>
      <c r="AC122" s="5">
        <f>L122*(1-S122)</f>
        <v>325.0</v>
      </c>
      <c r="AD122" s="5">
        <f>L122*(1+S122)</f>
        <v>675.0</v>
      </c>
    </row>
    <row r="123" spans="1:30">
      <c r="A123" t="s">
        <v>612</v>
      </c>
      <c r="B123" t="s">
        <v>38</v>
      </c>
      <c r="C123" t="s">
        <v>613</v>
      </c>
      <c r="D123" t="s">
        <v>614</v>
      </c>
      <c r="E123" t="s">
        <v>610</v>
      </c>
      <c r="F123" s="9">
        <v>1</v>
      </c>
      <c r="G123" t="s">
        <v>164</v>
      </c>
      <c r="H123" s="7">
        <v>0</v>
      </c>
      <c r="I123" s="9">
        <v>1</v>
      </c>
      <c r="J123" s="6">
        <f>CEILING(F123*(1+H123),I123)</f>
        <v>1</v>
      </c>
      <c r="K123" s="9">
        <v>500</v>
      </c>
      <c r="L123" s="5">
        <f>ROUND(J123*K123,2)</f>
        <v>500.0</v>
      </c>
      <c r="M123" s="9">
        <v>6.8</v>
      </c>
      <c r="N123" s="6">
        <f>ROUND(F123*M123,3)</f>
        <v>6.8</v>
      </c>
      <c r="O123" s="5">
        <f>'Labor rates'!B7</f>
        <v>58</v>
      </c>
      <c r="P123" s="5">
        <f>ROUND(N123*O123,2)</f>
        <v>394.4</v>
      </c>
      <c r="Q123" s="9">
        <v>0</v>
      </c>
      <c r="R123" s="5">
        <f>ROUND(L123+P123+Q123,2)</f>
        <v>894.4</v>
      </c>
      <c r="S123" s="7">
        <v>0.35</v>
      </c>
      <c r="T123" s="5">
        <f>ROUND(R123*(1-S123),2)</f>
        <v>581.36</v>
      </c>
      <c r="U123" s="5">
        <f>ROUND(R123*(1+S123),2)</f>
        <v>1207.44</v>
      </c>
      <c r="V123" t="s">
        <v>515</v>
      </c>
      <c r="W123" t="s">
        <v>562</v>
      </c>
      <c r="X123" t="s">
        <v>615</v>
      </c>
      <c r="Y123" t="s">
        <v>98</v>
      </c>
      <c r="Z123" t="s">
        <v>325</v>
      </c>
      <c r="AA123" s="6">
        <f>J123/I123</f>
        <v>1.0</v>
      </c>
      <c r="AB123" s="6">
        <f>J123-F123</f>
        <v>0.0</v>
      </c>
      <c r="AC123" s="5">
        <f>L123*(1-S123)</f>
        <v>325.0</v>
      </c>
      <c r="AD123" s="5">
        <f>L123*(1+S123)</f>
        <v>675.0</v>
      </c>
    </row>
    <row r="124" spans="1:30">
      <c r="A124" t="s">
        <v>616</v>
      </c>
      <c r="B124" t="s">
        <v>38</v>
      </c>
      <c r="C124" t="s">
        <v>617</v>
      </c>
      <c r="D124" t="s">
        <v>618</v>
      </c>
      <c r="E124" t="s">
        <v>580</v>
      </c>
      <c r="F124" s="9">
        <v>1</v>
      </c>
      <c r="G124" t="s">
        <v>164</v>
      </c>
      <c r="H124" s="7">
        <v>0</v>
      </c>
      <c r="I124" s="9">
        <v>1</v>
      </c>
      <c r="J124" s="6">
        <f>CEILING(F124*(1+H124),I124)</f>
        <v>1</v>
      </c>
      <c r="K124" s="9">
        <v>550</v>
      </c>
      <c r="L124" s="5">
        <f>ROUND(J124*K124,2)</f>
        <v>550.0</v>
      </c>
      <c r="M124" s="9">
        <v>5.866666666666666</v>
      </c>
      <c r="N124" s="6">
        <f>ROUND(F124*M124,3)</f>
        <v>5.867</v>
      </c>
      <c r="O124" s="5">
        <f>'Labor rates'!B7</f>
        <v>58</v>
      </c>
      <c r="P124" s="5">
        <f>ROUND(N124*O124,2)</f>
        <v>340.29</v>
      </c>
      <c r="Q124" s="9">
        <v>0</v>
      </c>
      <c r="R124" s="5">
        <f>ROUND(L124+P124+Q124,2)</f>
        <v>890.29</v>
      </c>
      <c r="S124" s="7">
        <v>0.35</v>
      </c>
      <c r="T124" s="5">
        <f>ROUND(R124*(1-S124),2)</f>
        <v>578.69</v>
      </c>
      <c r="U124" s="5">
        <f>ROUND(R124*(1+S124),2)</f>
        <v>1201.89</v>
      </c>
      <c r="V124" t="s">
        <v>515</v>
      </c>
      <c r="W124" t="s">
        <v>562</v>
      </c>
      <c r="X124" t="s">
        <v>619</v>
      </c>
      <c r="Y124" t="s">
        <v>98</v>
      </c>
      <c r="Z124" t="s">
        <v>325</v>
      </c>
      <c r="AA124" s="6">
        <f>J124/I124</f>
        <v>1.0</v>
      </c>
      <c r="AB124" s="6">
        <f>J124-F124</f>
        <v>0.0</v>
      </c>
      <c r="AC124" s="5">
        <f>L124*(1-S124)</f>
        <v>357.5</v>
      </c>
      <c r="AD124" s="5">
        <f>L124*(1+S124)</f>
        <v>742.5</v>
      </c>
    </row>
    <row r="125" spans="1:30">
      <c r="A125" t="s">
        <v>620</v>
      </c>
      <c r="B125" t="s">
        <v>38</v>
      </c>
      <c r="C125" t="s">
        <v>617</v>
      </c>
      <c r="D125" t="s">
        <v>575</v>
      </c>
      <c r="E125" t="s">
        <v>566</v>
      </c>
      <c r="F125" s="9">
        <v>1</v>
      </c>
      <c r="G125" t="s">
        <v>164</v>
      </c>
      <c r="H125" s="7">
        <v>0</v>
      </c>
      <c r="I125" s="9">
        <v>1</v>
      </c>
      <c r="J125" s="6">
        <f>CEILING(F125*(1+H125),I125)</f>
        <v>1</v>
      </c>
      <c r="K125" s="9">
        <v>45</v>
      </c>
      <c r="L125" s="5">
        <f>ROUND(J125*K125,2)</f>
        <v>45.0</v>
      </c>
      <c r="M125" s="9">
        <v>0.35</v>
      </c>
      <c r="N125" s="6">
        <f>ROUND(F125*M125,3)</f>
        <v>0.35</v>
      </c>
      <c r="O125" s="5">
        <f>'Labor rates'!B7</f>
        <v>58</v>
      </c>
      <c r="P125" s="5">
        <f>ROUND(N125*O125,2)</f>
        <v>20.3</v>
      </c>
      <c r="Q125" s="9">
        <v>0</v>
      </c>
      <c r="R125" s="5">
        <f>ROUND(L125+P125+Q125,2)</f>
        <v>65.3</v>
      </c>
      <c r="S125" s="7">
        <v>0.25</v>
      </c>
      <c r="T125" s="5">
        <f>ROUND(R125*(1-S125),2)</f>
        <v>48.97</v>
      </c>
      <c r="U125" s="5">
        <f>ROUND(R125*(1+S125),2)</f>
        <v>81.63</v>
      </c>
      <c r="V125" t="s">
        <v>567</v>
      </c>
      <c r="W125" t="s">
        <v>516</v>
      </c>
      <c r="X125" t="s">
        <v>621</v>
      </c>
      <c r="Y125" t="s">
        <v>98</v>
      </c>
      <c r="Z125" t="s">
        <v>325</v>
      </c>
      <c r="AA125" s="6">
        <f>J125/I125</f>
        <v>1.0</v>
      </c>
      <c r="AB125" s="6">
        <f>J125-F125</f>
        <v>0.0</v>
      </c>
      <c r="AC125" s="5">
        <f>L125*(1-S125)</f>
        <v>33.75</v>
      </c>
      <c r="AD125" s="5">
        <f>L125*(1+S125)</f>
        <v>56.25</v>
      </c>
    </row>
    <row r="126" spans="1:30">
      <c r="A126" t="s">
        <v>622</v>
      </c>
      <c r="B126" t="s">
        <v>38</v>
      </c>
      <c r="C126" t="s">
        <v>623</v>
      </c>
      <c r="D126" t="s">
        <v>624</v>
      </c>
      <c r="E126" t="s">
        <v>625</v>
      </c>
      <c r="F126" s="9">
        <v>1</v>
      </c>
      <c r="G126" t="s">
        <v>164</v>
      </c>
      <c r="H126" s="7">
        <v>0</v>
      </c>
      <c r="I126" s="9">
        <v>1</v>
      </c>
      <c r="J126" s="6">
        <f>CEILING(F126*(1+H126),I126)</f>
        <v>1</v>
      </c>
      <c r="K126" s="9">
        <v>1600</v>
      </c>
      <c r="L126" s="5">
        <f>ROUND(J126*K126,2)</f>
        <v>1600.0</v>
      </c>
      <c r="M126" s="9">
        <v>5.866666666666666</v>
      </c>
      <c r="N126" s="6">
        <f>ROUND(F126*M126,3)</f>
        <v>5.867</v>
      </c>
      <c r="O126" s="5">
        <f>'Labor rates'!B7</f>
        <v>58</v>
      </c>
      <c r="P126" s="5">
        <f>ROUND(N126*O126,2)</f>
        <v>340.29</v>
      </c>
      <c r="Q126" s="9">
        <v>0</v>
      </c>
      <c r="R126" s="5">
        <f>ROUND(L126+P126+Q126,2)</f>
        <v>1940.29</v>
      </c>
      <c r="S126" s="7">
        <v>0.35</v>
      </c>
      <c r="T126" s="5">
        <f>ROUND(R126*(1-S126),2)</f>
        <v>1261.19</v>
      </c>
      <c r="U126" s="5">
        <f>ROUND(R126*(1+S126),2)</f>
        <v>2619.39</v>
      </c>
      <c r="V126" t="s">
        <v>515</v>
      </c>
      <c r="W126" t="s">
        <v>562</v>
      </c>
      <c r="X126" t="s">
        <v>626</v>
      </c>
      <c r="Y126" t="s">
        <v>98</v>
      </c>
      <c r="Z126" t="s">
        <v>325</v>
      </c>
      <c r="AA126" s="6">
        <f>J126/I126</f>
        <v>1.0</v>
      </c>
      <c r="AB126" s="6">
        <f>J126-F126</f>
        <v>0.0</v>
      </c>
      <c r="AC126" s="5">
        <f>L126*(1-S126)</f>
        <v>1040.0</v>
      </c>
      <c r="AD126" s="5">
        <f>L126*(1+S126)</f>
        <v>2160.0</v>
      </c>
    </row>
    <row r="127" spans="1:30">
      <c r="A127" t="s">
        <v>627</v>
      </c>
      <c r="B127" t="s">
        <v>38</v>
      </c>
      <c r="C127" t="s">
        <v>623</v>
      </c>
      <c r="D127" t="s">
        <v>565</v>
      </c>
      <c r="E127" t="s">
        <v>566</v>
      </c>
      <c r="F127" s="9">
        <v>1</v>
      </c>
      <c r="G127" t="s">
        <v>164</v>
      </c>
      <c r="H127" s="7">
        <v>0</v>
      </c>
      <c r="I127" s="9">
        <v>1</v>
      </c>
      <c r="J127" s="6">
        <f>CEILING(F127*(1+H127),I127)</f>
        <v>1</v>
      </c>
      <c r="K127" s="9">
        <v>130</v>
      </c>
      <c r="L127" s="5">
        <f>ROUND(J127*K127,2)</f>
        <v>130.0</v>
      </c>
      <c r="M127" s="9">
        <v>0.35</v>
      </c>
      <c r="N127" s="6">
        <f>ROUND(F127*M127,3)</f>
        <v>0.35</v>
      </c>
      <c r="O127" s="5">
        <f>'Labor rates'!B7</f>
        <v>58</v>
      </c>
      <c r="P127" s="5">
        <f>ROUND(N127*O127,2)</f>
        <v>20.3</v>
      </c>
      <c r="Q127" s="9">
        <v>0</v>
      </c>
      <c r="R127" s="5">
        <f>ROUND(L127+P127+Q127,2)</f>
        <v>150.3</v>
      </c>
      <c r="S127" s="7">
        <v>0.25</v>
      </c>
      <c r="T127" s="5">
        <f>ROUND(R127*(1-S127),2)</f>
        <v>112.73</v>
      </c>
      <c r="U127" s="5">
        <f>ROUND(R127*(1+S127),2)</f>
        <v>187.88</v>
      </c>
      <c r="V127" t="s">
        <v>567</v>
      </c>
      <c r="W127" t="s">
        <v>516</v>
      </c>
      <c r="X127" t="s">
        <v>628</v>
      </c>
      <c r="Y127" t="s">
        <v>98</v>
      </c>
      <c r="Z127" t="s">
        <v>325</v>
      </c>
      <c r="AA127" s="6">
        <f>J127/I127</f>
        <v>1.0</v>
      </c>
      <c r="AB127" s="6">
        <f>J127-F127</f>
        <v>0.0</v>
      </c>
      <c r="AC127" s="5">
        <f>L127*(1-S127)</f>
        <v>97.5</v>
      </c>
      <c r="AD127" s="5">
        <f>L127*(1+S127)</f>
        <v>162.5</v>
      </c>
    </row>
    <row r="128" spans="1:30">
      <c r="A128" t="s">
        <v>629</v>
      </c>
      <c r="B128" t="s">
        <v>38</v>
      </c>
      <c r="C128" t="s">
        <v>630</v>
      </c>
      <c r="D128" t="s">
        <v>631</v>
      </c>
      <c r="E128" t="s">
        <v>580</v>
      </c>
      <c r="F128" s="9">
        <v>1</v>
      </c>
      <c r="G128" t="s">
        <v>164</v>
      </c>
      <c r="H128" s="7">
        <v>0</v>
      </c>
      <c r="I128" s="9">
        <v>1</v>
      </c>
      <c r="J128" s="6">
        <f>CEILING(F128*(1+H128),I128)</f>
        <v>1</v>
      </c>
      <c r="K128" s="9">
        <v>550</v>
      </c>
      <c r="L128" s="5">
        <f>ROUND(J128*K128,2)</f>
        <v>550.0</v>
      </c>
      <c r="M128" s="9">
        <v>5.866666666666666</v>
      </c>
      <c r="N128" s="6">
        <f>ROUND(F128*M128,3)</f>
        <v>5.867</v>
      </c>
      <c r="O128" s="5">
        <f>'Labor rates'!B7</f>
        <v>58</v>
      </c>
      <c r="P128" s="5">
        <f>ROUND(N128*O128,2)</f>
        <v>340.29</v>
      </c>
      <c r="Q128" s="9">
        <v>0</v>
      </c>
      <c r="R128" s="5">
        <f>ROUND(L128+P128+Q128,2)</f>
        <v>890.29</v>
      </c>
      <c r="S128" s="7">
        <v>0.35</v>
      </c>
      <c r="T128" s="5">
        <f>ROUND(R128*(1-S128),2)</f>
        <v>578.69</v>
      </c>
      <c r="U128" s="5">
        <f>ROUND(R128*(1+S128),2)</f>
        <v>1201.89</v>
      </c>
      <c r="V128" t="s">
        <v>515</v>
      </c>
      <c r="W128" t="s">
        <v>562</v>
      </c>
      <c r="X128" t="s">
        <v>632</v>
      </c>
      <c r="Y128" t="s">
        <v>98</v>
      </c>
      <c r="Z128" t="s">
        <v>325</v>
      </c>
      <c r="AA128" s="6">
        <f>J128/I128</f>
        <v>1.0</v>
      </c>
      <c r="AB128" s="6">
        <f>J128-F128</f>
        <v>0.0</v>
      </c>
      <c r="AC128" s="5">
        <f>L128*(1-S128)</f>
        <v>357.5</v>
      </c>
      <c r="AD128" s="5">
        <f>L128*(1+S128)</f>
        <v>742.5</v>
      </c>
    </row>
    <row r="129" spans="1:30">
      <c r="A129" t="s">
        <v>633</v>
      </c>
      <c r="B129" t="s">
        <v>38</v>
      </c>
      <c r="C129" t="s">
        <v>630</v>
      </c>
      <c r="D129" t="s">
        <v>575</v>
      </c>
      <c r="E129" t="s">
        <v>566</v>
      </c>
      <c r="F129" s="9">
        <v>1</v>
      </c>
      <c r="G129" t="s">
        <v>164</v>
      </c>
      <c r="H129" s="7">
        <v>0</v>
      </c>
      <c r="I129" s="9">
        <v>1</v>
      </c>
      <c r="J129" s="6">
        <f>CEILING(F129*(1+H129),I129)</f>
        <v>1</v>
      </c>
      <c r="K129" s="9">
        <v>45</v>
      </c>
      <c r="L129" s="5">
        <f>ROUND(J129*K129,2)</f>
        <v>45.0</v>
      </c>
      <c r="M129" s="9">
        <v>0.35</v>
      </c>
      <c r="N129" s="6">
        <f>ROUND(F129*M129,3)</f>
        <v>0.35</v>
      </c>
      <c r="O129" s="5">
        <f>'Labor rates'!B7</f>
        <v>58</v>
      </c>
      <c r="P129" s="5">
        <f>ROUND(N129*O129,2)</f>
        <v>20.3</v>
      </c>
      <c r="Q129" s="9">
        <v>0</v>
      </c>
      <c r="R129" s="5">
        <f>ROUND(L129+P129+Q129,2)</f>
        <v>65.3</v>
      </c>
      <c r="S129" s="7">
        <v>0.25</v>
      </c>
      <c r="T129" s="5">
        <f>ROUND(R129*(1-S129),2)</f>
        <v>48.97</v>
      </c>
      <c r="U129" s="5">
        <f>ROUND(R129*(1+S129),2)</f>
        <v>81.63</v>
      </c>
      <c r="V129" t="s">
        <v>567</v>
      </c>
      <c r="W129" t="s">
        <v>516</v>
      </c>
      <c r="X129" t="s">
        <v>634</v>
      </c>
      <c r="Y129" t="s">
        <v>98</v>
      </c>
      <c r="Z129" t="s">
        <v>325</v>
      </c>
      <c r="AA129" s="6">
        <f>J129/I129</f>
        <v>1.0</v>
      </c>
      <c r="AB129" s="6">
        <f>J129-F129</f>
        <v>0.0</v>
      </c>
      <c r="AC129" s="5">
        <f>L129*(1-S129)</f>
        <v>33.75</v>
      </c>
      <c r="AD129" s="5">
        <f>L129*(1+S129)</f>
        <v>56.25</v>
      </c>
    </row>
    <row r="130" spans="1:30">
      <c r="A130" t="s">
        <v>635</v>
      </c>
      <c r="B130" t="s">
        <v>38</v>
      </c>
      <c r="C130" t="s">
        <v>636</v>
      </c>
      <c r="D130" t="s">
        <v>637</v>
      </c>
      <c r="E130" t="s">
        <v>638</v>
      </c>
      <c r="F130" s="9">
        <v>1</v>
      </c>
      <c r="G130" t="s">
        <v>164</v>
      </c>
      <c r="H130" s="7">
        <v>0</v>
      </c>
      <c r="I130" s="9">
        <v>1</v>
      </c>
      <c r="J130" s="6">
        <f>CEILING(F130*(1+H130),I130)</f>
        <v>1</v>
      </c>
      <c r="K130" s="9">
        <v>11500</v>
      </c>
      <c r="L130" s="5">
        <f>ROUND(J130*K130,2)</f>
        <v>11500.0</v>
      </c>
      <c r="M130" s="9">
        <v>15.2</v>
      </c>
      <c r="N130" s="6">
        <f>ROUND(F130*M130,3)</f>
        <v>15.2</v>
      </c>
      <c r="O130" s="5">
        <f>'Labor rates'!B7</f>
        <v>58</v>
      </c>
      <c r="P130" s="5">
        <f>ROUND(N130*O130,2)</f>
        <v>881.6</v>
      </c>
      <c r="Q130" s="9">
        <v>0</v>
      </c>
      <c r="R130" s="5">
        <f>ROUND(L130+P130+Q130,2)</f>
        <v>12381.6</v>
      </c>
      <c r="S130" s="7">
        <v>0.35</v>
      </c>
      <c r="T130" s="5">
        <f>ROUND(R130*(1-S130),2)</f>
        <v>8048.04</v>
      </c>
      <c r="U130" s="5">
        <f>ROUND(R130*(1+S130),2)</f>
        <v>16715.16</v>
      </c>
      <c r="V130" t="s">
        <v>515</v>
      </c>
      <c r="W130" t="s">
        <v>562</v>
      </c>
      <c r="X130" t="s">
        <v>639</v>
      </c>
      <c r="Y130" t="s">
        <v>98</v>
      </c>
      <c r="Z130" t="s">
        <v>325</v>
      </c>
      <c r="AA130" s="6">
        <f>J130/I130</f>
        <v>1.0</v>
      </c>
      <c r="AB130" s="6">
        <f>J130-F130</f>
        <v>0.0</v>
      </c>
      <c r="AC130" s="5">
        <f>L130*(1-S130)</f>
        <v>7475.0</v>
      </c>
      <c r="AD130" s="5">
        <f>L130*(1+S130)</f>
        <v>15525.000000000002</v>
      </c>
    </row>
    <row r="131" spans="1:30">
      <c r="A131" t="s">
        <v>640</v>
      </c>
      <c r="B131" t="s">
        <v>38</v>
      </c>
      <c r="C131" t="s">
        <v>641</v>
      </c>
      <c r="D131" t="s">
        <v>642</v>
      </c>
      <c r="E131" t="s">
        <v>643</v>
      </c>
      <c r="F131" s="9">
        <v>1</v>
      </c>
      <c r="G131" t="s">
        <v>164</v>
      </c>
      <c r="H131" s="7">
        <v>0</v>
      </c>
      <c r="I131" s="9">
        <v>1</v>
      </c>
      <c r="J131" s="6">
        <f>CEILING(F131*(1+H131),I131)</f>
        <v>1</v>
      </c>
      <c r="K131" s="9">
        <v>24000</v>
      </c>
      <c r="L131" s="5">
        <f>ROUND(J131*K131,2)</f>
        <v>24000.0</v>
      </c>
      <c r="M131" s="9">
        <v>20.1</v>
      </c>
      <c r="N131" s="6">
        <f>ROUND(F131*M131,3)</f>
        <v>20.1</v>
      </c>
      <c r="O131" s="5">
        <f>'Labor rates'!B7</f>
        <v>58</v>
      </c>
      <c r="P131" s="5">
        <f>ROUND(N131*O131,2)</f>
        <v>1165.8</v>
      </c>
      <c r="Q131" s="9">
        <v>0</v>
      </c>
      <c r="R131" s="5">
        <f>ROUND(L131+P131+Q131,2)</f>
        <v>25165.8</v>
      </c>
      <c r="S131" s="7">
        <v>0.35</v>
      </c>
      <c r="T131" s="5">
        <f>ROUND(R131*(1-S131),2)</f>
        <v>16357.77</v>
      </c>
      <c r="U131" s="5">
        <f>ROUND(R131*(1+S131),2)</f>
        <v>33973.83</v>
      </c>
      <c r="V131" t="s">
        <v>515</v>
      </c>
      <c r="W131" t="s">
        <v>562</v>
      </c>
      <c r="X131" t="s">
        <v>644</v>
      </c>
      <c r="Y131" t="s">
        <v>98</v>
      </c>
      <c r="Z131" t="s">
        <v>325</v>
      </c>
      <c r="AA131" s="6">
        <f>J131/I131</f>
        <v>1.0</v>
      </c>
      <c r="AB131" s="6">
        <f>J131-F131</f>
        <v>0.0</v>
      </c>
      <c r="AC131" s="5">
        <f>L131*(1-S131)</f>
        <v>15600.0</v>
      </c>
      <c r="AD131" s="5">
        <f>L131*(1+S131)</f>
        <v>32400.000000000004</v>
      </c>
    </row>
    <row r="132" spans="1:30">
      <c r="A132" t="s">
        <v>645</v>
      </c>
      <c r="B132" t="s">
        <v>38</v>
      </c>
      <c r="C132" t="s">
        <v>646</v>
      </c>
      <c r="D132" t="s">
        <v>647</v>
      </c>
      <c r="E132" t="s">
        <v>648</v>
      </c>
      <c r="F132" s="9">
        <v>1</v>
      </c>
      <c r="G132" t="s">
        <v>164</v>
      </c>
      <c r="H132" s="7">
        <v>0</v>
      </c>
      <c r="I132" s="9">
        <v>1</v>
      </c>
      <c r="J132" s="6">
        <f>CEILING(F132*(1+H132),I132)</f>
        <v>1</v>
      </c>
      <c r="K132" s="9">
        <v>3200</v>
      </c>
      <c r="L132" s="5">
        <f>ROUND(J132*K132,2)</f>
        <v>3200.0</v>
      </c>
      <c r="M132" s="9">
        <v>8.199999999999999</v>
      </c>
      <c r="N132" s="6">
        <f>ROUND(F132*M132,3)</f>
        <v>8.2</v>
      </c>
      <c r="O132" s="5">
        <f>'Labor rates'!B7</f>
        <v>58</v>
      </c>
      <c r="P132" s="5">
        <f>ROUND(N132*O132,2)</f>
        <v>475.6</v>
      </c>
      <c r="Q132" s="9">
        <v>0</v>
      </c>
      <c r="R132" s="5">
        <f>ROUND(L132+P132+Q132,2)</f>
        <v>3675.6</v>
      </c>
      <c r="S132" s="7">
        <v>0.35</v>
      </c>
      <c r="T132" s="5">
        <f>ROUND(R132*(1-S132),2)</f>
        <v>2389.14</v>
      </c>
      <c r="U132" s="5">
        <f>ROUND(R132*(1+S132),2)</f>
        <v>4962.06</v>
      </c>
      <c r="V132" t="s">
        <v>515</v>
      </c>
      <c r="W132" t="s">
        <v>562</v>
      </c>
      <c r="X132" t="s">
        <v>649</v>
      </c>
      <c r="Y132" t="s">
        <v>98</v>
      </c>
      <c r="Z132" t="s">
        <v>325</v>
      </c>
      <c r="AA132" s="6">
        <f>J132/I132</f>
        <v>1.0</v>
      </c>
      <c r="AB132" s="6">
        <f>J132-F132</f>
        <v>0.0</v>
      </c>
      <c r="AC132" s="5">
        <f>L132*(1-S132)</f>
        <v>2080.0</v>
      </c>
      <c r="AD132" s="5">
        <f>L132*(1+S132)</f>
        <v>4320.0</v>
      </c>
    </row>
    <row r="133" spans="1:30">
      <c r="A133" t="s">
        <v>650</v>
      </c>
      <c r="B133" t="s">
        <v>38</v>
      </c>
      <c r="C133" t="s">
        <v>651</v>
      </c>
      <c r="D133" t="s">
        <v>652</v>
      </c>
      <c r="E133" t="s">
        <v>648</v>
      </c>
      <c r="F133" s="9">
        <v>1</v>
      </c>
      <c r="G133" t="s">
        <v>164</v>
      </c>
      <c r="H133" s="7">
        <v>0</v>
      </c>
      <c r="I133" s="9">
        <v>1</v>
      </c>
      <c r="J133" s="6">
        <f>CEILING(F133*(1+H133),I133)</f>
        <v>1</v>
      </c>
      <c r="K133" s="9">
        <v>3200</v>
      </c>
      <c r="L133" s="5">
        <f>ROUND(J133*K133,2)</f>
        <v>3200.0</v>
      </c>
      <c r="M133" s="9">
        <v>8.199999999999999</v>
      </c>
      <c r="N133" s="6">
        <f>ROUND(F133*M133,3)</f>
        <v>8.2</v>
      </c>
      <c r="O133" s="5">
        <f>'Labor rates'!B7</f>
        <v>58</v>
      </c>
      <c r="P133" s="5">
        <f>ROUND(N133*O133,2)</f>
        <v>475.6</v>
      </c>
      <c r="Q133" s="9">
        <v>0</v>
      </c>
      <c r="R133" s="5">
        <f>ROUND(L133+P133+Q133,2)</f>
        <v>3675.6</v>
      </c>
      <c r="S133" s="7">
        <v>0.35</v>
      </c>
      <c r="T133" s="5">
        <f>ROUND(R133*(1-S133),2)</f>
        <v>2389.14</v>
      </c>
      <c r="U133" s="5">
        <f>ROUND(R133*(1+S133),2)</f>
        <v>4962.06</v>
      </c>
      <c r="V133" t="s">
        <v>515</v>
      </c>
      <c r="W133" t="s">
        <v>562</v>
      </c>
      <c r="X133" t="s">
        <v>653</v>
      </c>
      <c r="Y133" t="s">
        <v>98</v>
      </c>
      <c r="Z133" t="s">
        <v>325</v>
      </c>
      <c r="AA133" s="6">
        <f>J133/I133</f>
        <v>1.0</v>
      </c>
      <c r="AB133" s="6">
        <f>J133-F133</f>
        <v>0.0</v>
      </c>
      <c r="AC133" s="5">
        <f>L133*(1-S133)</f>
        <v>2080.0</v>
      </c>
      <c r="AD133" s="5">
        <f>L133*(1+S133)</f>
        <v>4320.0</v>
      </c>
    </row>
    <row r="134" spans="1:30">
      <c r="A134" t="s">
        <v>654</v>
      </c>
      <c r="B134" t="s">
        <v>38</v>
      </c>
      <c r="C134" t="s">
        <v>655</v>
      </c>
      <c r="D134" t="s">
        <v>656</v>
      </c>
      <c r="E134" t="s">
        <v>580</v>
      </c>
      <c r="F134" s="9">
        <v>1</v>
      </c>
      <c r="G134" t="s">
        <v>164</v>
      </c>
      <c r="H134" s="7">
        <v>0</v>
      </c>
      <c r="I134" s="9">
        <v>1</v>
      </c>
      <c r="J134" s="6">
        <f>CEILING(F134*(1+H134),I134)</f>
        <v>1</v>
      </c>
      <c r="K134" s="9">
        <v>550</v>
      </c>
      <c r="L134" s="5">
        <f>ROUND(J134*K134,2)</f>
        <v>550.0</v>
      </c>
      <c r="M134" s="9">
        <v>5.866666666666666</v>
      </c>
      <c r="N134" s="6">
        <f>ROUND(F134*M134,3)</f>
        <v>5.867</v>
      </c>
      <c r="O134" s="5">
        <f>'Labor rates'!B7</f>
        <v>58</v>
      </c>
      <c r="P134" s="5">
        <f>ROUND(N134*O134,2)</f>
        <v>340.29</v>
      </c>
      <c r="Q134" s="9">
        <v>0</v>
      </c>
      <c r="R134" s="5">
        <f>ROUND(L134+P134+Q134,2)</f>
        <v>890.29</v>
      </c>
      <c r="S134" s="7">
        <v>0.35</v>
      </c>
      <c r="T134" s="5">
        <f>ROUND(R134*(1-S134),2)</f>
        <v>578.69</v>
      </c>
      <c r="U134" s="5">
        <f>ROUND(R134*(1+S134),2)</f>
        <v>1201.89</v>
      </c>
      <c r="V134" t="s">
        <v>515</v>
      </c>
      <c r="W134" t="s">
        <v>562</v>
      </c>
      <c r="X134" t="s">
        <v>657</v>
      </c>
      <c r="Y134" t="s">
        <v>98</v>
      </c>
      <c r="Z134" t="s">
        <v>325</v>
      </c>
      <c r="AA134" s="6">
        <f>J134/I134</f>
        <v>1.0</v>
      </c>
      <c r="AB134" s="6">
        <f>J134-F134</f>
        <v>0.0</v>
      </c>
      <c r="AC134" s="5">
        <f>L134*(1-S134)</f>
        <v>357.5</v>
      </c>
      <c r="AD134" s="5">
        <f>L134*(1+S134)</f>
        <v>742.5</v>
      </c>
    </row>
    <row r="135" spans="1:30">
      <c r="A135" t="s">
        <v>658</v>
      </c>
      <c r="B135" t="s">
        <v>38</v>
      </c>
      <c r="C135" t="s">
        <v>655</v>
      </c>
      <c r="D135" t="s">
        <v>575</v>
      </c>
      <c r="E135" t="s">
        <v>566</v>
      </c>
      <c r="F135" s="9">
        <v>1</v>
      </c>
      <c r="G135" t="s">
        <v>164</v>
      </c>
      <c r="H135" s="7">
        <v>0</v>
      </c>
      <c r="I135" s="9">
        <v>1</v>
      </c>
      <c r="J135" s="6">
        <f>CEILING(F135*(1+H135),I135)</f>
        <v>1</v>
      </c>
      <c r="K135" s="9">
        <v>45</v>
      </c>
      <c r="L135" s="5">
        <f>ROUND(J135*K135,2)</f>
        <v>45.0</v>
      </c>
      <c r="M135" s="9">
        <v>0.35</v>
      </c>
      <c r="N135" s="6">
        <f>ROUND(F135*M135,3)</f>
        <v>0.35</v>
      </c>
      <c r="O135" s="5">
        <f>'Labor rates'!B7</f>
        <v>58</v>
      </c>
      <c r="P135" s="5">
        <f>ROUND(N135*O135,2)</f>
        <v>20.3</v>
      </c>
      <c r="Q135" s="9">
        <v>0</v>
      </c>
      <c r="R135" s="5">
        <f>ROUND(L135+P135+Q135,2)</f>
        <v>65.3</v>
      </c>
      <c r="S135" s="7">
        <v>0.25</v>
      </c>
      <c r="T135" s="5">
        <f>ROUND(R135*(1-S135),2)</f>
        <v>48.97</v>
      </c>
      <c r="U135" s="5">
        <f>ROUND(R135*(1+S135),2)</f>
        <v>81.63</v>
      </c>
      <c r="V135" t="s">
        <v>567</v>
      </c>
      <c r="W135" t="s">
        <v>516</v>
      </c>
      <c r="X135" t="s">
        <v>659</v>
      </c>
      <c r="Y135" t="s">
        <v>98</v>
      </c>
      <c r="Z135" t="s">
        <v>325</v>
      </c>
      <c r="AA135" s="6">
        <f>J135/I135</f>
        <v>1.0</v>
      </c>
      <c r="AB135" s="6">
        <f>J135-F135</f>
        <v>0.0</v>
      </c>
      <c r="AC135" s="5">
        <f>L135*(1-S135)</f>
        <v>33.75</v>
      </c>
      <c r="AD135" s="5">
        <f>L135*(1+S135)</f>
        <v>56.25</v>
      </c>
    </row>
    <row r="136" spans="1:30">
      <c r="A136" t="s">
        <v>660</v>
      </c>
      <c r="B136" t="s">
        <v>38</v>
      </c>
      <c r="C136" t="s">
        <v>661</v>
      </c>
      <c r="D136" t="s">
        <v>662</v>
      </c>
      <c r="E136" t="s">
        <v>663</v>
      </c>
      <c r="F136" s="9">
        <v>1</v>
      </c>
      <c r="G136" t="s">
        <v>164</v>
      </c>
      <c r="H136" s="7">
        <v>0</v>
      </c>
      <c r="I136" s="9">
        <v>1</v>
      </c>
      <c r="J136" s="6">
        <f>CEILING(F136*(1+H136),I136)</f>
        <v>1</v>
      </c>
      <c r="K136" s="9">
        <v>430</v>
      </c>
      <c r="L136" s="5">
        <f>ROUND(J136*K136,2)</f>
        <v>430.0</v>
      </c>
      <c r="M136" s="9">
        <v>5.866666666666666</v>
      </c>
      <c r="N136" s="6">
        <f>ROUND(F136*M136,3)</f>
        <v>5.867</v>
      </c>
      <c r="O136" s="5">
        <f>'Labor rates'!B7</f>
        <v>58</v>
      </c>
      <c r="P136" s="5">
        <f>ROUND(N136*O136,2)</f>
        <v>340.29</v>
      </c>
      <c r="Q136" s="9">
        <v>0</v>
      </c>
      <c r="R136" s="5">
        <f>ROUND(L136+P136+Q136,2)</f>
        <v>770.29</v>
      </c>
      <c r="S136" s="7">
        <v>0.35</v>
      </c>
      <c r="T136" s="5">
        <f>ROUND(R136*(1-S136),2)</f>
        <v>500.69</v>
      </c>
      <c r="U136" s="5">
        <f>ROUND(R136*(1+S136),2)</f>
        <v>1039.89</v>
      </c>
      <c r="V136" t="s">
        <v>515</v>
      </c>
      <c r="W136" t="s">
        <v>562</v>
      </c>
      <c r="X136" t="s">
        <v>664</v>
      </c>
      <c r="Y136" t="s">
        <v>98</v>
      </c>
      <c r="Z136" t="s">
        <v>325</v>
      </c>
      <c r="AA136" s="6">
        <f>J136/I136</f>
        <v>1.0</v>
      </c>
      <c r="AB136" s="6">
        <f>J136-F136</f>
        <v>0.0</v>
      </c>
      <c r="AC136" s="5">
        <f>L136*(1-S136)</f>
        <v>279.5</v>
      </c>
      <c r="AD136" s="5">
        <f>L136*(1+S136)</f>
        <v>580.5</v>
      </c>
    </row>
    <row r="137" spans="1:30">
      <c r="A137" t="s">
        <v>665</v>
      </c>
      <c r="B137" t="s">
        <v>38</v>
      </c>
      <c r="C137" t="s">
        <v>661</v>
      </c>
      <c r="D137" t="s">
        <v>666</v>
      </c>
      <c r="E137" t="s">
        <v>667</v>
      </c>
      <c r="F137" s="9">
        <v>1</v>
      </c>
      <c r="G137" t="s">
        <v>164</v>
      </c>
      <c r="H137" s="7">
        <v>0</v>
      </c>
      <c r="I137" s="9">
        <v>1</v>
      </c>
      <c r="J137" s="6">
        <f>CEILING(F137*(1+H137),I137)</f>
        <v>1</v>
      </c>
      <c r="K137" s="9">
        <v>230</v>
      </c>
      <c r="L137" s="5">
        <f>ROUND(J137*K137,2)</f>
        <v>230.0</v>
      </c>
      <c r="M137" s="9">
        <v>2</v>
      </c>
      <c r="N137" s="6">
        <f>ROUND(F137*M137,3)</f>
        <v>2.0</v>
      </c>
      <c r="O137" s="5">
        <f>'Labor rates'!B7</f>
        <v>58</v>
      </c>
      <c r="P137" s="5">
        <f>ROUND(N137*O137,2)</f>
        <v>116.0</v>
      </c>
      <c r="Q137" s="9">
        <v>0</v>
      </c>
      <c r="R137" s="5">
        <f>ROUND(L137+P137+Q137,2)</f>
        <v>346.0</v>
      </c>
      <c r="S137" s="7">
        <v>0.25</v>
      </c>
      <c r="T137" s="5">
        <f>ROUND(R137*(1-S137),2)</f>
        <v>259.5</v>
      </c>
      <c r="U137" s="5">
        <f>ROUND(R137*(1+S137),2)</f>
        <v>432.5</v>
      </c>
      <c r="V137" t="s">
        <v>567</v>
      </c>
      <c r="W137" t="s">
        <v>516</v>
      </c>
      <c r="X137" t="s">
        <v>668</v>
      </c>
      <c r="Y137" t="s">
        <v>98</v>
      </c>
      <c r="Z137" t="s">
        <v>325</v>
      </c>
      <c r="AA137" s="6">
        <f>J137/I137</f>
        <v>1.0</v>
      </c>
      <c r="AB137" s="6">
        <f>J137-F137</f>
        <v>0.0</v>
      </c>
      <c r="AC137" s="5">
        <f>L137*(1-S137)</f>
        <v>172.5</v>
      </c>
      <c r="AD137" s="5">
        <f>L137*(1+S137)</f>
        <v>287.5</v>
      </c>
    </row>
    <row r="138" spans="1:30">
      <c r="A138" t="s">
        <v>669</v>
      </c>
      <c r="B138" t="s">
        <v>38</v>
      </c>
      <c r="C138" t="s">
        <v>670</v>
      </c>
      <c r="D138" t="s">
        <v>671</v>
      </c>
      <c r="E138" t="s">
        <v>663</v>
      </c>
      <c r="F138" s="9">
        <v>1</v>
      </c>
      <c r="G138" t="s">
        <v>164</v>
      </c>
      <c r="H138" s="7">
        <v>0</v>
      </c>
      <c r="I138" s="9">
        <v>1</v>
      </c>
      <c r="J138" s="6">
        <f>CEILING(F138*(1+H138),I138)</f>
        <v>1</v>
      </c>
      <c r="K138" s="9">
        <v>430</v>
      </c>
      <c r="L138" s="5">
        <f>ROUND(J138*K138,2)</f>
        <v>430.0</v>
      </c>
      <c r="M138" s="9">
        <v>5.866666666666666</v>
      </c>
      <c r="N138" s="6">
        <f>ROUND(F138*M138,3)</f>
        <v>5.867</v>
      </c>
      <c r="O138" s="5">
        <f>'Labor rates'!B7</f>
        <v>58</v>
      </c>
      <c r="P138" s="5">
        <f>ROUND(N138*O138,2)</f>
        <v>340.29</v>
      </c>
      <c r="Q138" s="9">
        <v>0</v>
      </c>
      <c r="R138" s="5">
        <f>ROUND(L138+P138+Q138,2)</f>
        <v>770.29</v>
      </c>
      <c r="S138" s="7">
        <v>0.35</v>
      </c>
      <c r="T138" s="5">
        <f>ROUND(R138*(1-S138),2)</f>
        <v>500.69</v>
      </c>
      <c r="U138" s="5">
        <f>ROUND(R138*(1+S138),2)</f>
        <v>1039.89</v>
      </c>
      <c r="V138" t="s">
        <v>515</v>
      </c>
      <c r="W138" t="s">
        <v>562</v>
      </c>
      <c r="X138" t="s">
        <v>672</v>
      </c>
      <c r="Y138" t="s">
        <v>98</v>
      </c>
      <c r="Z138" t="s">
        <v>325</v>
      </c>
      <c r="AA138" s="6">
        <f>J138/I138</f>
        <v>1.0</v>
      </c>
      <c r="AB138" s="6">
        <f>J138-F138</f>
        <v>0.0</v>
      </c>
      <c r="AC138" s="5">
        <f>L138*(1-S138)</f>
        <v>279.5</v>
      </c>
      <c r="AD138" s="5">
        <f>L138*(1+S138)</f>
        <v>580.5</v>
      </c>
    </row>
    <row r="139" spans="1:30">
      <c r="A139" t="s">
        <v>673</v>
      </c>
      <c r="B139" t="s">
        <v>38</v>
      </c>
      <c r="C139" t="s">
        <v>670</v>
      </c>
      <c r="D139" t="s">
        <v>666</v>
      </c>
      <c r="E139" t="s">
        <v>667</v>
      </c>
      <c r="F139" s="9">
        <v>1</v>
      </c>
      <c r="G139" t="s">
        <v>164</v>
      </c>
      <c r="H139" s="7">
        <v>0</v>
      </c>
      <c r="I139" s="9">
        <v>1</v>
      </c>
      <c r="J139" s="6">
        <f>CEILING(F139*(1+H139),I139)</f>
        <v>1</v>
      </c>
      <c r="K139" s="9">
        <v>230</v>
      </c>
      <c r="L139" s="5">
        <f>ROUND(J139*K139,2)</f>
        <v>230.0</v>
      </c>
      <c r="M139" s="9">
        <v>2</v>
      </c>
      <c r="N139" s="6">
        <f>ROUND(F139*M139,3)</f>
        <v>2.0</v>
      </c>
      <c r="O139" s="5">
        <f>'Labor rates'!B7</f>
        <v>58</v>
      </c>
      <c r="P139" s="5">
        <f>ROUND(N139*O139,2)</f>
        <v>116.0</v>
      </c>
      <c r="Q139" s="9">
        <v>0</v>
      </c>
      <c r="R139" s="5">
        <f>ROUND(L139+P139+Q139,2)</f>
        <v>346.0</v>
      </c>
      <c r="S139" s="7">
        <v>0.25</v>
      </c>
      <c r="T139" s="5">
        <f>ROUND(R139*(1-S139),2)</f>
        <v>259.5</v>
      </c>
      <c r="U139" s="5">
        <f>ROUND(R139*(1+S139),2)</f>
        <v>432.5</v>
      </c>
      <c r="V139" t="s">
        <v>567</v>
      </c>
      <c r="W139" t="s">
        <v>516</v>
      </c>
      <c r="X139" t="s">
        <v>674</v>
      </c>
      <c r="Y139" t="s">
        <v>98</v>
      </c>
      <c r="Z139" t="s">
        <v>325</v>
      </c>
      <c r="AA139" s="6">
        <f>J139/I139</f>
        <v>1.0</v>
      </c>
      <c r="AB139" s="6">
        <f>J139-F139</f>
        <v>0.0</v>
      </c>
      <c r="AC139" s="5">
        <f>L139*(1-S139)</f>
        <v>172.5</v>
      </c>
      <c r="AD139" s="5">
        <f>L139*(1+S139)</f>
        <v>287.5</v>
      </c>
    </row>
    <row r="140" spans="1:30">
      <c r="A140" t="s">
        <v>675</v>
      </c>
      <c r="B140" t="s">
        <v>38</v>
      </c>
      <c r="C140" t="s">
        <v>676</v>
      </c>
      <c r="D140" t="s">
        <v>677</v>
      </c>
      <c r="E140" t="s">
        <v>678</v>
      </c>
      <c r="F140" s="9">
        <v>1</v>
      </c>
      <c r="G140" t="s">
        <v>164</v>
      </c>
      <c r="H140" s="7">
        <v>0</v>
      </c>
      <c r="I140" s="9">
        <v>1</v>
      </c>
      <c r="J140" s="6">
        <f>CEILING(F140*(1+H140),I140)</f>
        <v>1</v>
      </c>
      <c r="K140" s="9">
        <v>650</v>
      </c>
      <c r="L140" s="5">
        <f>ROUND(J140*K140,2)</f>
        <v>650.0</v>
      </c>
      <c r="M140" s="9">
        <v>5.866666666666666</v>
      </c>
      <c r="N140" s="6">
        <f>ROUND(F140*M140,3)</f>
        <v>5.867</v>
      </c>
      <c r="O140" s="5">
        <f>'Labor rates'!B7</f>
        <v>58</v>
      </c>
      <c r="P140" s="5">
        <f>ROUND(N140*O140,2)</f>
        <v>340.29</v>
      </c>
      <c r="Q140" s="9">
        <v>0</v>
      </c>
      <c r="R140" s="5">
        <f>ROUND(L140+P140+Q140,2)</f>
        <v>990.29</v>
      </c>
      <c r="S140" s="7">
        <v>0.35</v>
      </c>
      <c r="T140" s="5">
        <f>ROUND(R140*(1-S140),2)</f>
        <v>643.69</v>
      </c>
      <c r="U140" s="5">
        <f>ROUND(R140*(1+S140),2)</f>
        <v>1336.89</v>
      </c>
      <c r="V140" t="s">
        <v>515</v>
      </c>
      <c r="W140" t="s">
        <v>562</v>
      </c>
      <c r="X140" t="s">
        <v>679</v>
      </c>
      <c r="Y140" t="s">
        <v>98</v>
      </c>
      <c r="Z140" t="s">
        <v>325</v>
      </c>
      <c r="AA140" s="6">
        <f>J140/I140</f>
        <v>1.0</v>
      </c>
      <c r="AB140" s="6">
        <f>J140-F140</f>
        <v>0.0</v>
      </c>
      <c r="AC140" s="5">
        <f>L140*(1-S140)</f>
        <v>422.5</v>
      </c>
      <c r="AD140" s="5">
        <f>L140*(1+S140)</f>
        <v>877.5000000000001</v>
      </c>
    </row>
    <row r="141" spans="1:30">
      <c r="A141" t="s">
        <v>680</v>
      </c>
      <c r="B141" t="s">
        <v>38</v>
      </c>
      <c r="C141" t="s">
        <v>676</v>
      </c>
      <c r="D141" t="s">
        <v>575</v>
      </c>
      <c r="E141" t="s">
        <v>566</v>
      </c>
      <c r="F141" s="9">
        <v>1</v>
      </c>
      <c r="G141" t="s">
        <v>164</v>
      </c>
      <c r="H141" s="7">
        <v>0</v>
      </c>
      <c r="I141" s="9">
        <v>1</v>
      </c>
      <c r="J141" s="6">
        <f>CEILING(F141*(1+H141),I141)</f>
        <v>1</v>
      </c>
      <c r="K141" s="9">
        <v>45</v>
      </c>
      <c r="L141" s="5">
        <f>ROUND(J141*K141,2)</f>
        <v>45.0</v>
      </c>
      <c r="M141" s="9">
        <v>0.35</v>
      </c>
      <c r="N141" s="6">
        <f>ROUND(F141*M141,3)</f>
        <v>0.35</v>
      </c>
      <c r="O141" s="5">
        <f>'Labor rates'!B7</f>
        <v>58</v>
      </c>
      <c r="P141" s="5">
        <f>ROUND(N141*O141,2)</f>
        <v>20.3</v>
      </c>
      <c r="Q141" s="9">
        <v>0</v>
      </c>
      <c r="R141" s="5">
        <f>ROUND(L141+P141+Q141,2)</f>
        <v>65.3</v>
      </c>
      <c r="S141" s="7">
        <v>0.25</v>
      </c>
      <c r="T141" s="5">
        <f>ROUND(R141*(1-S141),2)</f>
        <v>48.97</v>
      </c>
      <c r="U141" s="5">
        <f>ROUND(R141*(1+S141),2)</f>
        <v>81.63</v>
      </c>
      <c r="V141" t="s">
        <v>567</v>
      </c>
      <c r="W141" t="s">
        <v>516</v>
      </c>
      <c r="X141" t="s">
        <v>681</v>
      </c>
      <c r="Y141" t="s">
        <v>98</v>
      </c>
      <c r="Z141" t="s">
        <v>325</v>
      </c>
      <c r="AA141" s="6">
        <f>J141/I141</f>
        <v>1.0</v>
      </c>
      <c r="AB141" s="6">
        <f>J141-F141</f>
        <v>0.0</v>
      </c>
      <c r="AC141" s="5">
        <f>L141*(1-S141)</f>
        <v>33.75</v>
      </c>
      <c r="AD141" s="5">
        <f>L141*(1+S141)</f>
        <v>56.25</v>
      </c>
    </row>
    <row r="142" spans="1:30">
      <c r="A142" t="s">
        <v>682</v>
      </c>
      <c r="B142" t="s">
        <v>38</v>
      </c>
      <c r="C142" t="s">
        <v>683</v>
      </c>
      <c r="D142" t="s">
        <v>684</v>
      </c>
      <c r="E142" t="s">
        <v>685</v>
      </c>
      <c r="F142" s="9">
        <v>1</v>
      </c>
      <c r="G142" t="s">
        <v>164</v>
      </c>
      <c r="H142" s="7">
        <v>0</v>
      </c>
      <c r="I142" s="9">
        <v>1</v>
      </c>
      <c r="J142" s="6">
        <f>CEILING(F142*(1+H142),I142)</f>
        <v>1</v>
      </c>
      <c r="K142" s="9">
        <v>800</v>
      </c>
      <c r="L142" s="5">
        <f>ROUND(J142*K142,2)</f>
        <v>800.0</v>
      </c>
      <c r="M142" s="9">
        <v>5.866666666666666</v>
      </c>
      <c r="N142" s="6">
        <f>ROUND(F142*M142,3)</f>
        <v>5.867</v>
      </c>
      <c r="O142" s="5">
        <f>'Labor rates'!B7</f>
        <v>58</v>
      </c>
      <c r="P142" s="5">
        <f>ROUND(N142*O142,2)</f>
        <v>340.29</v>
      </c>
      <c r="Q142" s="9">
        <v>0</v>
      </c>
      <c r="R142" s="5">
        <f>ROUND(L142+P142+Q142,2)</f>
        <v>1140.29</v>
      </c>
      <c r="S142" s="7">
        <v>0.35</v>
      </c>
      <c r="T142" s="5">
        <f>ROUND(R142*(1-S142),2)</f>
        <v>741.19</v>
      </c>
      <c r="U142" s="5">
        <f>ROUND(R142*(1+S142),2)</f>
        <v>1539.39</v>
      </c>
      <c r="V142" t="s">
        <v>515</v>
      </c>
      <c r="W142" t="s">
        <v>562</v>
      </c>
      <c r="X142" t="s">
        <v>686</v>
      </c>
      <c r="Y142" t="s">
        <v>98</v>
      </c>
      <c r="Z142" t="s">
        <v>325</v>
      </c>
      <c r="AA142" s="6">
        <f>J142/I142</f>
        <v>1.0</v>
      </c>
      <c r="AB142" s="6">
        <f>J142-F142</f>
        <v>0.0</v>
      </c>
      <c r="AC142" s="5">
        <f>L142*(1-S142)</f>
        <v>520.0</v>
      </c>
      <c r="AD142" s="5">
        <f>L142*(1+S142)</f>
        <v>1080.0</v>
      </c>
    </row>
    <row r="143" spans="1:30">
      <c r="A143" t="s">
        <v>687</v>
      </c>
      <c r="B143" t="s">
        <v>38</v>
      </c>
      <c r="C143" t="s">
        <v>683</v>
      </c>
      <c r="D143" t="s">
        <v>565</v>
      </c>
      <c r="E143" t="s">
        <v>566</v>
      </c>
      <c r="F143" s="9">
        <v>1</v>
      </c>
      <c r="G143" t="s">
        <v>164</v>
      </c>
      <c r="H143" s="7">
        <v>0</v>
      </c>
      <c r="I143" s="9">
        <v>1</v>
      </c>
      <c r="J143" s="6">
        <f>CEILING(F143*(1+H143),I143)</f>
        <v>1</v>
      </c>
      <c r="K143" s="9">
        <v>130</v>
      </c>
      <c r="L143" s="5">
        <f>ROUND(J143*K143,2)</f>
        <v>130.0</v>
      </c>
      <c r="M143" s="9">
        <v>0.35</v>
      </c>
      <c r="N143" s="6">
        <f>ROUND(F143*M143,3)</f>
        <v>0.35</v>
      </c>
      <c r="O143" s="5">
        <f>'Labor rates'!B7</f>
        <v>58</v>
      </c>
      <c r="P143" s="5">
        <f>ROUND(N143*O143,2)</f>
        <v>20.3</v>
      </c>
      <c r="Q143" s="9">
        <v>0</v>
      </c>
      <c r="R143" s="5">
        <f>ROUND(L143+P143+Q143,2)</f>
        <v>150.3</v>
      </c>
      <c r="S143" s="7">
        <v>0.25</v>
      </c>
      <c r="T143" s="5">
        <f>ROUND(R143*(1-S143),2)</f>
        <v>112.73</v>
      </c>
      <c r="U143" s="5">
        <f>ROUND(R143*(1+S143),2)</f>
        <v>187.88</v>
      </c>
      <c r="V143" t="s">
        <v>567</v>
      </c>
      <c r="W143" t="s">
        <v>516</v>
      </c>
      <c r="X143" t="s">
        <v>688</v>
      </c>
      <c r="Y143" t="s">
        <v>98</v>
      </c>
      <c r="Z143" t="s">
        <v>325</v>
      </c>
      <c r="AA143" s="6">
        <f>J143/I143</f>
        <v>1.0</v>
      </c>
      <c r="AB143" s="6">
        <f>J143-F143</f>
        <v>0.0</v>
      </c>
      <c r="AC143" s="5">
        <f>L143*(1-S143)</f>
        <v>97.5</v>
      </c>
      <c r="AD143" s="5">
        <f>L143*(1+S143)</f>
        <v>162.5</v>
      </c>
    </row>
    <row r="144" spans="1:30">
      <c r="A144" t="s">
        <v>689</v>
      </c>
      <c r="B144" t="s">
        <v>38</v>
      </c>
      <c r="C144" t="s">
        <v>690</v>
      </c>
      <c r="D144" t="s">
        <v>691</v>
      </c>
      <c r="E144" t="s">
        <v>692</v>
      </c>
      <c r="F144" s="9">
        <v>1</v>
      </c>
      <c r="G144" t="s">
        <v>164</v>
      </c>
      <c r="H144" s="7">
        <v>0</v>
      </c>
      <c r="I144" s="9">
        <v>1</v>
      </c>
      <c r="J144" s="6">
        <f>CEILING(F144*(1+H144),I144)</f>
        <v>1</v>
      </c>
      <c r="K144" s="9">
        <v>420</v>
      </c>
      <c r="L144" s="5">
        <f>ROUND(J144*K144,2)</f>
        <v>420.0</v>
      </c>
      <c r="M144" s="9">
        <v>5.866666666666666</v>
      </c>
      <c r="N144" s="6">
        <f>ROUND(F144*M144,3)</f>
        <v>5.867</v>
      </c>
      <c r="O144" s="5">
        <f>'Labor rates'!B7</f>
        <v>58</v>
      </c>
      <c r="P144" s="5">
        <f>ROUND(N144*O144,2)</f>
        <v>340.29</v>
      </c>
      <c r="Q144" s="9">
        <v>0</v>
      </c>
      <c r="R144" s="5">
        <f>ROUND(L144+P144+Q144,2)</f>
        <v>760.29</v>
      </c>
      <c r="S144" s="7">
        <v>0.35</v>
      </c>
      <c r="T144" s="5">
        <f>ROUND(R144*(1-S144),2)</f>
        <v>494.19</v>
      </c>
      <c r="U144" s="5">
        <f>ROUND(R144*(1+S144),2)</f>
        <v>1026.39</v>
      </c>
      <c r="V144" t="s">
        <v>515</v>
      </c>
      <c r="W144" t="s">
        <v>562</v>
      </c>
      <c r="X144" t="s">
        <v>693</v>
      </c>
      <c r="Y144" t="s">
        <v>98</v>
      </c>
      <c r="Z144" t="s">
        <v>325</v>
      </c>
      <c r="AA144" s="6">
        <f>J144/I144</f>
        <v>1.0</v>
      </c>
      <c r="AB144" s="6">
        <f>J144-F144</f>
        <v>0.0</v>
      </c>
      <c r="AC144" s="5">
        <f>L144*(1-S144)</f>
        <v>273.0</v>
      </c>
      <c r="AD144" s="5">
        <f>L144*(1+S144)</f>
        <v>567.0</v>
      </c>
    </row>
    <row r="145" spans="1:30">
      <c r="A145" t="s">
        <v>694</v>
      </c>
      <c r="B145" t="s">
        <v>38</v>
      </c>
      <c r="C145" t="s">
        <v>690</v>
      </c>
      <c r="D145" t="s">
        <v>575</v>
      </c>
      <c r="E145" t="s">
        <v>566</v>
      </c>
      <c r="F145" s="9">
        <v>1</v>
      </c>
      <c r="G145" t="s">
        <v>164</v>
      </c>
      <c r="H145" s="7">
        <v>0</v>
      </c>
      <c r="I145" s="9">
        <v>1</v>
      </c>
      <c r="J145" s="6">
        <f>CEILING(F145*(1+H145),I145)</f>
        <v>1</v>
      </c>
      <c r="K145" s="9">
        <v>45</v>
      </c>
      <c r="L145" s="5">
        <f>ROUND(J145*K145,2)</f>
        <v>45.0</v>
      </c>
      <c r="M145" s="9">
        <v>0.35</v>
      </c>
      <c r="N145" s="6">
        <f>ROUND(F145*M145,3)</f>
        <v>0.35</v>
      </c>
      <c r="O145" s="5">
        <f>'Labor rates'!B7</f>
        <v>58</v>
      </c>
      <c r="P145" s="5">
        <f>ROUND(N145*O145,2)</f>
        <v>20.3</v>
      </c>
      <c r="Q145" s="9">
        <v>0</v>
      </c>
      <c r="R145" s="5">
        <f>ROUND(L145+P145+Q145,2)</f>
        <v>65.3</v>
      </c>
      <c r="S145" s="7">
        <v>0.25</v>
      </c>
      <c r="T145" s="5">
        <f>ROUND(R145*(1-S145),2)</f>
        <v>48.97</v>
      </c>
      <c r="U145" s="5">
        <f>ROUND(R145*(1+S145),2)</f>
        <v>81.63</v>
      </c>
      <c r="V145" t="s">
        <v>567</v>
      </c>
      <c r="W145" t="s">
        <v>516</v>
      </c>
      <c r="X145" t="s">
        <v>695</v>
      </c>
      <c r="Y145" t="s">
        <v>98</v>
      </c>
      <c r="Z145" t="s">
        <v>325</v>
      </c>
      <c r="AA145" s="6">
        <f>J145/I145</f>
        <v>1.0</v>
      </c>
      <c r="AB145" s="6">
        <f>J145-F145</f>
        <v>0.0</v>
      </c>
      <c r="AC145" s="5">
        <f>L145*(1-S145)</f>
        <v>33.75</v>
      </c>
      <c r="AD145" s="5">
        <f>L145*(1+S145)</f>
        <v>56.25</v>
      </c>
    </row>
    <row r="146" spans="1:30">
      <c r="A146" t="s">
        <v>696</v>
      </c>
      <c r="B146" t="s">
        <v>38</v>
      </c>
      <c r="C146" t="s">
        <v>697</v>
      </c>
      <c r="D146" t="s">
        <v>698</v>
      </c>
      <c r="E146" t="s">
        <v>699</v>
      </c>
      <c r="F146" s="9">
        <v>1</v>
      </c>
      <c r="G146" t="s">
        <v>164</v>
      </c>
      <c r="H146" s="7">
        <v>0</v>
      </c>
      <c r="I146" s="9">
        <v>1</v>
      </c>
      <c r="J146" s="6">
        <f>CEILING(F146*(1+H146),I146)</f>
        <v>1</v>
      </c>
      <c r="K146" s="9">
        <v>1500</v>
      </c>
      <c r="L146" s="5">
        <f>ROUND(J146*K146,2)</f>
        <v>1500.0</v>
      </c>
      <c r="M146" s="9">
        <v>5.866666666666666</v>
      </c>
      <c r="N146" s="6">
        <f>ROUND(F146*M146,3)</f>
        <v>5.867</v>
      </c>
      <c r="O146" s="5">
        <f>'Labor rates'!B7</f>
        <v>58</v>
      </c>
      <c r="P146" s="5">
        <f>ROUND(N146*O146,2)</f>
        <v>340.29</v>
      </c>
      <c r="Q146" s="9">
        <v>0</v>
      </c>
      <c r="R146" s="5">
        <f>ROUND(L146+P146+Q146,2)</f>
        <v>1840.29</v>
      </c>
      <c r="S146" s="7">
        <v>0.35</v>
      </c>
      <c r="T146" s="5">
        <f>ROUND(R146*(1-S146),2)</f>
        <v>1196.19</v>
      </c>
      <c r="U146" s="5">
        <f>ROUND(R146*(1+S146),2)</f>
        <v>2484.39</v>
      </c>
      <c r="V146" t="s">
        <v>515</v>
      </c>
      <c r="W146" t="s">
        <v>562</v>
      </c>
      <c r="X146" t="s">
        <v>700</v>
      </c>
      <c r="Y146" t="s">
        <v>98</v>
      </c>
      <c r="Z146" t="s">
        <v>325</v>
      </c>
      <c r="AA146" s="6">
        <f>J146/I146</f>
        <v>1.0</v>
      </c>
      <c r="AB146" s="6">
        <f>J146-F146</f>
        <v>0.0</v>
      </c>
      <c r="AC146" s="5">
        <f>L146*(1-S146)</f>
        <v>975.0</v>
      </c>
      <c r="AD146" s="5">
        <f>L146*(1+S146)</f>
        <v>2025.0000000000002</v>
      </c>
    </row>
    <row r="147" spans="1:30">
      <c r="A147" t="s">
        <v>701</v>
      </c>
      <c r="B147" t="s">
        <v>38</v>
      </c>
      <c r="C147" t="s">
        <v>697</v>
      </c>
      <c r="D147" t="s">
        <v>565</v>
      </c>
      <c r="E147" t="s">
        <v>566</v>
      </c>
      <c r="F147" s="9">
        <v>1</v>
      </c>
      <c r="G147" t="s">
        <v>164</v>
      </c>
      <c r="H147" s="7">
        <v>0</v>
      </c>
      <c r="I147" s="9">
        <v>1</v>
      </c>
      <c r="J147" s="6">
        <f>CEILING(F147*(1+H147),I147)</f>
        <v>1</v>
      </c>
      <c r="K147" s="9">
        <v>130</v>
      </c>
      <c r="L147" s="5">
        <f>ROUND(J147*K147,2)</f>
        <v>130.0</v>
      </c>
      <c r="M147" s="9">
        <v>0.35</v>
      </c>
      <c r="N147" s="6">
        <f>ROUND(F147*M147,3)</f>
        <v>0.35</v>
      </c>
      <c r="O147" s="5">
        <f>'Labor rates'!B7</f>
        <v>58</v>
      </c>
      <c r="P147" s="5">
        <f>ROUND(N147*O147,2)</f>
        <v>20.3</v>
      </c>
      <c r="Q147" s="9">
        <v>0</v>
      </c>
      <c r="R147" s="5">
        <f>ROUND(L147+P147+Q147,2)</f>
        <v>150.3</v>
      </c>
      <c r="S147" s="7">
        <v>0.25</v>
      </c>
      <c r="T147" s="5">
        <f>ROUND(R147*(1-S147),2)</f>
        <v>112.73</v>
      </c>
      <c r="U147" s="5">
        <f>ROUND(R147*(1+S147),2)</f>
        <v>187.88</v>
      </c>
      <c r="V147" t="s">
        <v>567</v>
      </c>
      <c r="W147" t="s">
        <v>516</v>
      </c>
      <c r="X147" t="s">
        <v>702</v>
      </c>
      <c r="Y147" t="s">
        <v>98</v>
      </c>
      <c r="Z147" t="s">
        <v>325</v>
      </c>
      <c r="AA147" s="6">
        <f>J147/I147</f>
        <v>1.0</v>
      </c>
      <c r="AB147" s="6">
        <f>J147-F147</f>
        <v>0.0</v>
      </c>
      <c r="AC147" s="5">
        <f>L147*(1-S147)</f>
        <v>97.5</v>
      </c>
      <c r="AD147" s="5">
        <f>L147*(1+S147)</f>
        <v>162.5</v>
      </c>
    </row>
    <row r="148" spans="1:30">
      <c r="A148" t="s">
        <v>703</v>
      </c>
      <c r="B148" t="s">
        <v>38</v>
      </c>
      <c r="C148" t="s">
        <v>704</v>
      </c>
      <c r="D148" t="s">
        <v>705</v>
      </c>
      <c r="E148" t="s">
        <v>610</v>
      </c>
      <c r="F148" s="9">
        <v>1</v>
      </c>
      <c r="G148" t="s">
        <v>164</v>
      </c>
      <c r="H148" s="7">
        <v>0</v>
      </c>
      <c r="I148" s="9">
        <v>1</v>
      </c>
      <c r="J148" s="6">
        <f>CEILING(F148*(1+H148),I148)</f>
        <v>1</v>
      </c>
      <c r="K148" s="9">
        <v>500</v>
      </c>
      <c r="L148" s="5">
        <f>ROUND(J148*K148,2)</f>
        <v>500.0</v>
      </c>
      <c r="M148" s="9">
        <v>6.8</v>
      </c>
      <c r="N148" s="6">
        <f>ROUND(F148*M148,3)</f>
        <v>6.8</v>
      </c>
      <c r="O148" s="5">
        <f>'Labor rates'!B7</f>
        <v>58</v>
      </c>
      <c r="P148" s="5">
        <f>ROUND(N148*O148,2)</f>
        <v>394.4</v>
      </c>
      <c r="Q148" s="9">
        <v>0</v>
      </c>
      <c r="R148" s="5">
        <f>ROUND(L148+P148+Q148,2)</f>
        <v>894.4</v>
      </c>
      <c r="S148" s="7">
        <v>0.35</v>
      </c>
      <c r="T148" s="5">
        <f>ROUND(R148*(1-S148),2)</f>
        <v>581.36</v>
      </c>
      <c r="U148" s="5">
        <f>ROUND(R148*(1+S148),2)</f>
        <v>1207.44</v>
      </c>
      <c r="V148" t="s">
        <v>515</v>
      </c>
      <c r="W148" t="s">
        <v>562</v>
      </c>
      <c r="X148" t="s">
        <v>706</v>
      </c>
      <c r="Y148" t="s">
        <v>98</v>
      </c>
      <c r="Z148" t="s">
        <v>325</v>
      </c>
      <c r="AA148" s="6">
        <f>J148/I148</f>
        <v>1.0</v>
      </c>
      <c r="AB148" s="6">
        <f>J148-F148</f>
        <v>0.0</v>
      </c>
      <c r="AC148" s="5">
        <f>L148*(1-S148)</f>
        <v>325.0</v>
      </c>
      <c r="AD148" s="5">
        <f>L148*(1+S148)</f>
        <v>675.0</v>
      </c>
    </row>
    <row r="149" spans="1:30">
      <c r="A149" t="s">
        <v>707</v>
      </c>
      <c r="B149" t="s">
        <v>38</v>
      </c>
      <c r="C149" t="s">
        <v>708</v>
      </c>
      <c r="D149" t="s">
        <v>709</v>
      </c>
      <c r="E149" t="s">
        <v>710</v>
      </c>
      <c r="F149" s="9">
        <v>1</v>
      </c>
      <c r="G149" t="s">
        <v>164</v>
      </c>
      <c r="H149" s="7">
        <v>0</v>
      </c>
      <c r="I149" s="9">
        <v>1</v>
      </c>
      <c r="J149" s="6">
        <f>CEILING(F149*(1+H149),I149)</f>
        <v>1</v>
      </c>
      <c r="K149" s="9">
        <v>4500</v>
      </c>
      <c r="L149" s="5">
        <f>ROUND(J149*K149,2)</f>
        <v>4500.0</v>
      </c>
      <c r="M149" s="9">
        <v>10.3</v>
      </c>
      <c r="N149" s="6">
        <f>ROUND(F149*M149,3)</f>
        <v>10.3</v>
      </c>
      <c r="O149" s="5">
        <f>'Labor rates'!B7</f>
        <v>58</v>
      </c>
      <c r="P149" s="5">
        <f>ROUND(N149*O149,2)</f>
        <v>597.4</v>
      </c>
      <c r="Q149" s="9">
        <v>0</v>
      </c>
      <c r="R149" s="5">
        <f>ROUND(L149+P149+Q149,2)</f>
        <v>5097.4</v>
      </c>
      <c r="S149" s="7">
        <v>0.35</v>
      </c>
      <c r="T149" s="5">
        <f>ROUND(R149*(1-S149),2)</f>
        <v>3313.31</v>
      </c>
      <c r="U149" s="5">
        <f>ROUND(R149*(1+S149),2)</f>
        <v>6881.49</v>
      </c>
      <c r="V149" t="s">
        <v>515</v>
      </c>
      <c r="W149" t="s">
        <v>562</v>
      </c>
      <c r="X149" t="s">
        <v>711</v>
      </c>
      <c r="Y149" t="s">
        <v>98</v>
      </c>
      <c r="Z149" t="s">
        <v>325</v>
      </c>
      <c r="AA149" s="6">
        <f>J149/I149</f>
        <v>1.0</v>
      </c>
      <c r="AB149" s="6">
        <f>J149-F149</f>
        <v>0.0</v>
      </c>
      <c r="AC149" s="5">
        <f>L149*(1-S149)</f>
        <v>2925.0</v>
      </c>
      <c r="AD149" s="5">
        <f>L149*(1+S149)</f>
        <v>6075.0</v>
      </c>
    </row>
    <row r="150" spans="1:30">
      <c r="A150" t="s">
        <v>712</v>
      </c>
      <c r="B150" t="s">
        <v>38</v>
      </c>
      <c r="C150" t="s">
        <v>708</v>
      </c>
      <c r="D150" t="s">
        <v>713</v>
      </c>
      <c r="E150" t="s">
        <v>714</v>
      </c>
      <c r="F150" s="9">
        <v>1</v>
      </c>
      <c r="G150" t="s">
        <v>164</v>
      </c>
      <c r="H150" s="7">
        <v>0</v>
      </c>
      <c r="I150" s="9">
        <v>1</v>
      </c>
      <c r="J150" s="6">
        <f>CEILING(F150*(1+H150),I150)</f>
        <v>1</v>
      </c>
      <c r="K150" s="9">
        <v>420</v>
      </c>
      <c r="L150" s="5">
        <f>ROUND(J150*K150,2)</f>
        <v>420.0</v>
      </c>
      <c r="M150" s="9">
        <v>2.5</v>
      </c>
      <c r="N150" s="6">
        <f>ROUND(F150*M150,3)</f>
        <v>2.5</v>
      </c>
      <c r="O150" s="5">
        <f>'Labor rates'!B7</f>
        <v>58</v>
      </c>
      <c r="P150" s="5">
        <f>ROUND(N150*O150,2)</f>
        <v>145.0</v>
      </c>
      <c r="Q150" s="9">
        <v>0</v>
      </c>
      <c r="R150" s="5">
        <f>ROUND(L150+P150+Q150,2)</f>
        <v>565.0</v>
      </c>
      <c r="S150" s="7">
        <v>0.25</v>
      </c>
      <c r="T150" s="5">
        <f>ROUND(R150*(1-S150),2)</f>
        <v>423.75</v>
      </c>
      <c r="U150" s="5">
        <f>ROUND(R150*(1+S150),2)</f>
        <v>706.25</v>
      </c>
      <c r="V150" t="s">
        <v>567</v>
      </c>
      <c r="W150" t="s">
        <v>715</v>
      </c>
      <c r="X150" t="s">
        <v>716</v>
      </c>
      <c r="Y150" t="s">
        <v>98</v>
      </c>
      <c r="Z150" t="s">
        <v>325</v>
      </c>
      <c r="AA150" s="6">
        <f>J150/I150</f>
        <v>1.0</v>
      </c>
      <c r="AB150" s="6">
        <f>J150-F150</f>
        <v>0.0</v>
      </c>
      <c r="AC150" s="5">
        <f>L150*(1-S150)</f>
        <v>315.0</v>
      </c>
      <c r="AD150" s="5">
        <f>L150*(1+S150)</f>
        <v>525.0</v>
      </c>
    </row>
    <row r="151" spans="1:30">
      <c r="A151" t="s">
        <v>717</v>
      </c>
      <c r="B151" t="s">
        <v>38</v>
      </c>
      <c r="C151" t="s">
        <v>718</v>
      </c>
      <c r="D151" t="s">
        <v>719</v>
      </c>
      <c r="E151" t="s">
        <v>720</v>
      </c>
      <c r="F151" s="9">
        <v>1</v>
      </c>
      <c r="G151" t="s">
        <v>164</v>
      </c>
      <c r="H151" s="7">
        <v>0</v>
      </c>
      <c r="I151" s="9">
        <v>1</v>
      </c>
      <c r="J151" s="6">
        <f>CEILING(F151*(1+H151),I151)</f>
        <v>1</v>
      </c>
      <c r="K151" s="9">
        <v>7500</v>
      </c>
      <c r="L151" s="5">
        <f>ROUND(J151*K151,2)</f>
        <v>7500.0</v>
      </c>
      <c r="M151" s="9">
        <v>15.2</v>
      </c>
      <c r="N151" s="6">
        <f>ROUND(F151*M151,3)</f>
        <v>15.2</v>
      </c>
      <c r="O151" s="5">
        <f>'Labor rates'!B7</f>
        <v>58</v>
      </c>
      <c r="P151" s="5">
        <f>ROUND(N151*O151,2)</f>
        <v>881.6</v>
      </c>
      <c r="Q151" s="9">
        <v>0</v>
      </c>
      <c r="R151" s="5">
        <f>ROUND(L151+P151+Q151,2)</f>
        <v>8381.6</v>
      </c>
      <c r="S151" s="7">
        <v>0.35</v>
      </c>
      <c r="T151" s="5">
        <f>ROUND(R151*(1-S151),2)</f>
        <v>5448.04</v>
      </c>
      <c r="U151" s="5">
        <f>ROUND(R151*(1+S151),2)</f>
        <v>11315.16</v>
      </c>
      <c r="V151" t="s">
        <v>515</v>
      </c>
      <c r="W151" t="s">
        <v>562</v>
      </c>
      <c r="X151" t="s">
        <v>721</v>
      </c>
      <c r="Y151" t="s">
        <v>98</v>
      </c>
      <c r="Z151" t="s">
        <v>325</v>
      </c>
      <c r="AA151" s="6">
        <f>J151/I151</f>
        <v>1.0</v>
      </c>
      <c r="AB151" s="6">
        <f>J151-F151</f>
        <v>0.0</v>
      </c>
      <c r="AC151" s="5">
        <f>L151*(1-S151)</f>
        <v>4875.0</v>
      </c>
      <c r="AD151" s="5">
        <f>L151*(1+S151)</f>
        <v>10125.0</v>
      </c>
    </row>
    <row r="152" spans="1:30">
      <c r="A152" t="s">
        <v>722</v>
      </c>
      <c r="B152" t="s">
        <v>38</v>
      </c>
      <c r="C152" t="s">
        <v>718</v>
      </c>
      <c r="D152" t="s">
        <v>713</v>
      </c>
      <c r="E152" t="s">
        <v>714</v>
      </c>
      <c r="F152" s="9">
        <v>1</v>
      </c>
      <c r="G152" t="s">
        <v>164</v>
      </c>
      <c r="H152" s="7">
        <v>0</v>
      </c>
      <c r="I152" s="9">
        <v>1</v>
      </c>
      <c r="J152" s="6">
        <f>CEILING(F152*(1+H152),I152)</f>
        <v>1</v>
      </c>
      <c r="K152" s="9">
        <v>420</v>
      </c>
      <c r="L152" s="5">
        <f>ROUND(J152*K152,2)</f>
        <v>420.0</v>
      </c>
      <c r="M152" s="9">
        <v>2.5</v>
      </c>
      <c r="N152" s="6">
        <f>ROUND(F152*M152,3)</f>
        <v>2.5</v>
      </c>
      <c r="O152" s="5">
        <f>'Labor rates'!B7</f>
        <v>58</v>
      </c>
      <c r="P152" s="5">
        <f>ROUND(N152*O152,2)</f>
        <v>145.0</v>
      </c>
      <c r="Q152" s="9">
        <v>0</v>
      </c>
      <c r="R152" s="5">
        <f>ROUND(L152+P152+Q152,2)</f>
        <v>565.0</v>
      </c>
      <c r="S152" s="7">
        <v>0.25</v>
      </c>
      <c r="T152" s="5">
        <f>ROUND(R152*(1-S152),2)</f>
        <v>423.75</v>
      </c>
      <c r="U152" s="5">
        <f>ROUND(R152*(1+S152),2)</f>
        <v>706.25</v>
      </c>
      <c r="V152" t="s">
        <v>567</v>
      </c>
      <c r="W152" t="s">
        <v>715</v>
      </c>
      <c r="X152" t="s">
        <v>716</v>
      </c>
      <c r="Y152" t="s">
        <v>98</v>
      </c>
      <c r="Z152" t="s">
        <v>325</v>
      </c>
      <c r="AA152" s="6">
        <f>J152/I152</f>
        <v>1.0</v>
      </c>
      <c r="AB152" s="6">
        <f>J152-F152</f>
        <v>0.0</v>
      </c>
      <c r="AC152" s="5">
        <f>L152*(1-S152)</f>
        <v>315.0</v>
      </c>
      <c r="AD152" s="5">
        <f>L152*(1+S152)</f>
        <v>525.0</v>
      </c>
    </row>
    <row r="153" spans="1:30">
      <c r="A153" t="s">
        <v>723</v>
      </c>
      <c r="B153" t="s">
        <v>38</v>
      </c>
      <c r="C153" t="s">
        <v>724</v>
      </c>
      <c r="D153" t="s">
        <v>725</v>
      </c>
      <c r="E153" t="s">
        <v>726</v>
      </c>
      <c r="F153" s="9">
        <v>1</v>
      </c>
      <c r="G153" t="s">
        <v>164</v>
      </c>
      <c r="H153" s="7">
        <v>0</v>
      </c>
      <c r="I153" s="9">
        <v>1</v>
      </c>
      <c r="J153" s="6">
        <f>CEILING(F153*(1+H153),I153)</f>
        <v>1</v>
      </c>
      <c r="K153" s="9">
        <v>400</v>
      </c>
      <c r="L153" s="5">
        <f>ROUND(J153*K153,2)</f>
        <v>400.0</v>
      </c>
      <c r="M153" s="9">
        <v>5.4</v>
      </c>
      <c r="N153" s="6">
        <f>ROUND(F153*M153,3)</f>
        <v>5.4</v>
      </c>
      <c r="O153" s="5">
        <f>'Labor rates'!B7</f>
        <v>58</v>
      </c>
      <c r="P153" s="5">
        <f>ROUND(N153*O153,2)</f>
        <v>313.2</v>
      </c>
      <c r="Q153" s="9">
        <v>0</v>
      </c>
      <c r="R153" s="5">
        <f>ROUND(L153+P153+Q153,2)</f>
        <v>713.2</v>
      </c>
      <c r="S153" s="7">
        <v>0.35</v>
      </c>
      <c r="T153" s="5">
        <f>ROUND(R153*(1-S153),2)</f>
        <v>463.58</v>
      </c>
      <c r="U153" s="5">
        <f>ROUND(R153*(1+S153),2)</f>
        <v>962.82</v>
      </c>
      <c r="V153" t="s">
        <v>515</v>
      </c>
      <c r="W153" t="s">
        <v>562</v>
      </c>
      <c r="X153" t="s">
        <v>727</v>
      </c>
      <c r="Y153" t="s">
        <v>98</v>
      </c>
      <c r="Z153" t="s">
        <v>325</v>
      </c>
      <c r="AA153" s="6">
        <f>J153/I153</f>
        <v>1.0</v>
      </c>
      <c r="AB153" s="6">
        <f>J153-F153</f>
        <v>0.0</v>
      </c>
      <c r="AC153" s="5">
        <f>L153*(1-S153)</f>
        <v>260.0</v>
      </c>
      <c r="AD153" s="5">
        <f>L153*(1+S153)</f>
        <v>540.0</v>
      </c>
    </row>
    <row r="154" spans="1:30">
      <c r="A154" t="s">
        <v>728</v>
      </c>
      <c r="B154" t="s">
        <v>38</v>
      </c>
      <c r="C154" t="s">
        <v>724</v>
      </c>
      <c r="D154" t="s">
        <v>575</v>
      </c>
      <c r="E154" t="s">
        <v>566</v>
      </c>
      <c r="F154" s="9">
        <v>1</v>
      </c>
      <c r="G154" t="s">
        <v>164</v>
      </c>
      <c r="H154" s="7">
        <v>0</v>
      </c>
      <c r="I154" s="9">
        <v>1</v>
      </c>
      <c r="J154" s="6">
        <f>CEILING(F154*(1+H154),I154)</f>
        <v>1</v>
      </c>
      <c r="K154" s="9">
        <v>45</v>
      </c>
      <c r="L154" s="5">
        <f>ROUND(J154*K154,2)</f>
        <v>45.0</v>
      </c>
      <c r="M154" s="9">
        <v>0.35</v>
      </c>
      <c r="N154" s="6">
        <f>ROUND(F154*M154,3)</f>
        <v>0.35</v>
      </c>
      <c r="O154" s="5">
        <f>'Labor rates'!B7</f>
        <v>58</v>
      </c>
      <c r="P154" s="5">
        <f>ROUND(N154*O154,2)</f>
        <v>20.3</v>
      </c>
      <c r="Q154" s="9">
        <v>0</v>
      </c>
      <c r="R154" s="5">
        <f>ROUND(L154+P154+Q154,2)</f>
        <v>65.3</v>
      </c>
      <c r="S154" s="7">
        <v>0.25</v>
      </c>
      <c r="T154" s="5">
        <f>ROUND(R154*(1-S154),2)</f>
        <v>48.97</v>
      </c>
      <c r="U154" s="5">
        <f>ROUND(R154*(1+S154),2)</f>
        <v>81.63</v>
      </c>
      <c r="V154" t="s">
        <v>567</v>
      </c>
      <c r="W154" t="s">
        <v>516</v>
      </c>
      <c r="X154" t="s">
        <v>729</v>
      </c>
      <c r="Y154" t="s">
        <v>98</v>
      </c>
      <c r="Z154" t="s">
        <v>325</v>
      </c>
      <c r="AA154" s="6">
        <f>J154/I154</f>
        <v>1.0</v>
      </c>
      <c r="AB154" s="6">
        <f>J154-F154</f>
        <v>0.0</v>
      </c>
      <c r="AC154" s="5">
        <f>L154*(1-S154)</f>
        <v>33.75</v>
      </c>
      <c r="AD154" s="5">
        <f>L154*(1+S154)</f>
        <v>56.25</v>
      </c>
    </row>
    <row r="155" spans="1:30">
      <c r="A155" t="s">
        <v>730</v>
      </c>
      <c r="B155" t="s">
        <v>38</v>
      </c>
      <c r="C155" t="s">
        <v>731</v>
      </c>
      <c r="D155" t="s">
        <v>732</v>
      </c>
      <c r="E155" t="s">
        <v>610</v>
      </c>
      <c r="F155" s="9">
        <v>1</v>
      </c>
      <c r="G155" t="s">
        <v>164</v>
      </c>
      <c r="H155" s="7">
        <v>0</v>
      </c>
      <c r="I155" s="9">
        <v>1</v>
      </c>
      <c r="J155" s="6">
        <f>CEILING(F155*(1+H155),I155)</f>
        <v>1</v>
      </c>
      <c r="K155" s="9">
        <v>500</v>
      </c>
      <c r="L155" s="5">
        <f>ROUND(J155*K155,2)</f>
        <v>500.0</v>
      </c>
      <c r="M155" s="9">
        <v>6.8</v>
      </c>
      <c r="N155" s="6">
        <f>ROUND(F155*M155,3)</f>
        <v>6.8</v>
      </c>
      <c r="O155" s="5">
        <f>'Labor rates'!B7</f>
        <v>58</v>
      </c>
      <c r="P155" s="5">
        <f>ROUND(N155*O155,2)</f>
        <v>394.4</v>
      </c>
      <c r="Q155" s="9">
        <v>0</v>
      </c>
      <c r="R155" s="5">
        <f>ROUND(L155+P155+Q155,2)</f>
        <v>894.4</v>
      </c>
      <c r="S155" s="7">
        <v>0.35</v>
      </c>
      <c r="T155" s="5">
        <f>ROUND(R155*(1-S155),2)</f>
        <v>581.36</v>
      </c>
      <c r="U155" s="5">
        <f>ROUND(R155*(1+S155),2)</f>
        <v>1207.44</v>
      </c>
      <c r="V155" t="s">
        <v>515</v>
      </c>
      <c r="W155" t="s">
        <v>562</v>
      </c>
      <c r="X155" t="s">
        <v>733</v>
      </c>
      <c r="Y155" t="s">
        <v>98</v>
      </c>
      <c r="Z155" t="s">
        <v>325</v>
      </c>
      <c r="AA155" s="6">
        <f>J155/I155</f>
        <v>1.0</v>
      </c>
      <c r="AB155" s="6">
        <f>J155-F155</f>
        <v>0.0</v>
      </c>
      <c r="AC155" s="5">
        <f>L155*(1-S155)</f>
        <v>325.0</v>
      </c>
      <c r="AD155" s="5">
        <f>L155*(1+S155)</f>
        <v>675.0</v>
      </c>
    </row>
    <row r="156" spans="1:30">
      <c r="A156" t="s">
        <v>734</v>
      </c>
      <c r="B156" t="s">
        <v>38</v>
      </c>
      <c r="C156" t="s">
        <v>735</v>
      </c>
      <c r="D156" t="s">
        <v>736</v>
      </c>
      <c r="E156" t="s">
        <v>726</v>
      </c>
      <c r="F156" s="9">
        <v>1</v>
      </c>
      <c r="G156" t="s">
        <v>164</v>
      </c>
      <c r="H156" s="7">
        <v>0</v>
      </c>
      <c r="I156" s="9">
        <v>1</v>
      </c>
      <c r="J156" s="6">
        <f>CEILING(F156*(1+H156),I156)</f>
        <v>1</v>
      </c>
      <c r="K156" s="9">
        <v>400</v>
      </c>
      <c r="L156" s="5">
        <f>ROUND(J156*K156,2)</f>
        <v>400.0</v>
      </c>
      <c r="M156" s="9">
        <v>5.4</v>
      </c>
      <c r="N156" s="6">
        <f>ROUND(F156*M156,3)</f>
        <v>5.4</v>
      </c>
      <c r="O156" s="5">
        <f>'Labor rates'!B7</f>
        <v>58</v>
      </c>
      <c r="P156" s="5">
        <f>ROUND(N156*O156,2)</f>
        <v>313.2</v>
      </c>
      <c r="Q156" s="9">
        <v>0</v>
      </c>
      <c r="R156" s="5">
        <f>ROUND(L156+P156+Q156,2)</f>
        <v>713.2</v>
      </c>
      <c r="S156" s="7">
        <v>0.35</v>
      </c>
      <c r="T156" s="5">
        <f>ROUND(R156*(1-S156),2)</f>
        <v>463.58</v>
      </c>
      <c r="U156" s="5">
        <f>ROUND(R156*(1+S156),2)</f>
        <v>962.82</v>
      </c>
      <c r="V156" t="s">
        <v>515</v>
      </c>
      <c r="W156" t="s">
        <v>562</v>
      </c>
      <c r="X156" t="s">
        <v>737</v>
      </c>
      <c r="Y156" t="s">
        <v>98</v>
      </c>
      <c r="Z156" t="s">
        <v>325</v>
      </c>
      <c r="AA156" s="6">
        <f>J156/I156</f>
        <v>1.0</v>
      </c>
      <c r="AB156" s="6">
        <f>J156-F156</f>
        <v>0.0</v>
      </c>
      <c r="AC156" s="5">
        <f>L156*(1-S156)</f>
        <v>260.0</v>
      </c>
      <c r="AD156" s="5">
        <f>L156*(1+S156)</f>
        <v>540.0</v>
      </c>
    </row>
    <row r="157" spans="1:30">
      <c r="A157" t="s">
        <v>738</v>
      </c>
      <c r="B157" t="s">
        <v>38</v>
      </c>
      <c r="C157" t="s">
        <v>735</v>
      </c>
      <c r="D157" t="s">
        <v>575</v>
      </c>
      <c r="E157" t="s">
        <v>566</v>
      </c>
      <c r="F157" s="9">
        <v>1</v>
      </c>
      <c r="G157" t="s">
        <v>164</v>
      </c>
      <c r="H157" s="7">
        <v>0</v>
      </c>
      <c r="I157" s="9">
        <v>1</v>
      </c>
      <c r="J157" s="6">
        <f>CEILING(F157*(1+H157),I157)</f>
        <v>1</v>
      </c>
      <c r="K157" s="9">
        <v>45</v>
      </c>
      <c r="L157" s="5">
        <f>ROUND(J157*K157,2)</f>
        <v>45.0</v>
      </c>
      <c r="M157" s="9">
        <v>0.35</v>
      </c>
      <c r="N157" s="6">
        <f>ROUND(F157*M157,3)</f>
        <v>0.35</v>
      </c>
      <c r="O157" s="5">
        <f>'Labor rates'!B7</f>
        <v>58</v>
      </c>
      <c r="P157" s="5">
        <f>ROUND(N157*O157,2)</f>
        <v>20.3</v>
      </c>
      <c r="Q157" s="9">
        <v>0</v>
      </c>
      <c r="R157" s="5">
        <f>ROUND(L157+P157+Q157,2)</f>
        <v>65.3</v>
      </c>
      <c r="S157" s="7">
        <v>0.25</v>
      </c>
      <c r="T157" s="5">
        <f>ROUND(R157*(1-S157),2)</f>
        <v>48.97</v>
      </c>
      <c r="U157" s="5">
        <f>ROUND(R157*(1+S157),2)</f>
        <v>81.63</v>
      </c>
      <c r="V157" t="s">
        <v>567</v>
      </c>
      <c r="W157" t="s">
        <v>516</v>
      </c>
      <c r="X157" t="s">
        <v>739</v>
      </c>
      <c r="Y157" t="s">
        <v>98</v>
      </c>
      <c r="Z157" t="s">
        <v>325</v>
      </c>
      <c r="AA157" s="6">
        <f>J157/I157</f>
        <v>1.0</v>
      </c>
      <c r="AB157" s="6">
        <f>J157-F157</f>
        <v>0.0</v>
      </c>
      <c r="AC157" s="5">
        <f>L157*(1-S157)</f>
        <v>33.75</v>
      </c>
      <c r="AD157" s="5">
        <f>L157*(1+S157)</f>
        <v>56.25</v>
      </c>
    </row>
    <row r="158" spans="1:30">
      <c r="A158" t="s">
        <v>740</v>
      </c>
      <c r="B158" t="s">
        <v>38</v>
      </c>
      <c r="C158" t="s">
        <v>741</v>
      </c>
      <c r="D158" t="s">
        <v>742</v>
      </c>
      <c r="E158" t="s">
        <v>692</v>
      </c>
      <c r="F158" s="9">
        <v>1</v>
      </c>
      <c r="G158" t="s">
        <v>164</v>
      </c>
      <c r="H158" s="7">
        <v>0</v>
      </c>
      <c r="I158" s="9">
        <v>1</v>
      </c>
      <c r="J158" s="6">
        <f>CEILING(F158*(1+H158),I158)</f>
        <v>1</v>
      </c>
      <c r="K158" s="9">
        <v>420</v>
      </c>
      <c r="L158" s="5">
        <f>ROUND(J158*K158,2)</f>
        <v>420.0</v>
      </c>
      <c r="M158" s="9">
        <v>5.866666666666666</v>
      </c>
      <c r="N158" s="6">
        <f>ROUND(F158*M158,3)</f>
        <v>5.867</v>
      </c>
      <c r="O158" s="5">
        <f>'Labor rates'!B7</f>
        <v>58</v>
      </c>
      <c r="P158" s="5">
        <f>ROUND(N158*O158,2)</f>
        <v>340.29</v>
      </c>
      <c r="Q158" s="9">
        <v>0</v>
      </c>
      <c r="R158" s="5">
        <f>ROUND(L158+P158+Q158,2)</f>
        <v>760.29</v>
      </c>
      <c r="S158" s="7">
        <v>0.35</v>
      </c>
      <c r="T158" s="5">
        <f>ROUND(R158*(1-S158),2)</f>
        <v>494.19</v>
      </c>
      <c r="U158" s="5">
        <f>ROUND(R158*(1+S158),2)</f>
        <v>1026.39</v>
      </c>
      <c r="V158" t="s">
        <v>515</v>
      </c>
      <c r="W158" t="s">
        <v>562</v>
      </c>
      <c r="X158" t="s">
        <v>743</v>
      </c>
      <c r="Y158" t="s">
        <v>98</v>
      </c>
      <c r="Z158" t="s">
        <v>325</v>
      </c>
      <c r="AA158" s="6">
        <f>J158/I158</f>
        <v>1.0</v>
      </c>
      <c r="AB158" s="6">
        <f>J158-F158</f>
        <v>0.0</v>
      </c>
      <c r="AC158" s="5">
        <f>L158*(1-S158)</f>
        <v>273.0</v>
      </c>
      <c r="AD158" s="5">
        <f>L158*(1+S158)</f>
        <v>567.0</v>
      </c>
    </row>
    <row r="159" spans="1:30">
      <c r="A159" t="s">
        <v>744</v>
      </c>
      <c r="B159" t="s">
        <v>38</v>
      </c>
      <c r="C159" t="s">
        <v>741</v>
      </c>
      <c r="D159" t="s">
        <v>575</v>
      </c>
      <c r="E159" t="s">
        <v>566</v>
      </c>
      <c r="F159" s="9">
        <v>1</v>
      </c>
      <c r="G159" t="s">
        <v>164</v>
      </c>
      <c r="H159" s="7">
        <v>0</v>
      </c>
      <c r="I159" s="9">
        <v>1</v>
      </c>
      <c r="J159" s="6">
        <f>CEILING(F159*(1+H159),I159)</f>
        <v>1</v>
      </c>
      <c r="K159" s="9">
        <v>45</v>
      </c>
      <c r="L159" s="5">
        <f>ROUND(J159*K159,2)</f>
        <v>45.0</v>
      </c>
      <c r="M159" s="9">
        <v>0.35</v>
      </c>
      <c r="N159" s="6">
        <f>ROUND(F159*M159,3)</f>
        <v>0.35</v>
      </c>
      <c r="O159" s="5">
        <f>'Labor rates'!B7</f>
        <v>58</v>
      </c>
      <c r="P159" s="5">
        <f>ROUND(N159*O159,2)</f>
        <v>20.3</v>
      </c>
      <c r="Q159" s="9">
        <v>0</v>
      </c>
      <c r="R159" s="5">
        <f>ROUND(L159+P159+Q159,2)</f>
        <v>65.3</v>
      </c>
      <c r="S159" s="7">
        <v>0.25</v>
      </c>
      <c r="T159" s="5">
        <f>ROUND(R159*(1-S159),2)</f>
        <v>48.97</v>
      </c>
      <c r="U159" s="5">
        <f>ROUND(R159*(1+S159),2)</f>
        <v>81.63</v>
      </c>
      <c r="V159" t="s">
        <v>567</v>
      </c>
      <c r="W159" t="s">
        <v>516</v>
      </c>
      <c r="X159" t="s">
        <v>745</v>
      </c>
      <c r="Y159" t="s">
        <v>98</v>
      </c>
      <c r="Z159" t="s">
        <v>325</v>
      </c>
      <c r="AA159" s="6">
        <f>J159/I159</f>
        <v>1.0</v>
      </c>
      <c r="AB159" s="6">
        <f>J159-F159</f>
        <v>0.0</v>
      </c>
      <c r="AC159" s="5">
        <f>L159*(1-S159)</f>
        <v>33.75</v>
      </c>
      <c r="AD159" s="5">
        <f>L159*(1+S159)</f>
        <v>56.25</v>
      </c>
    </row>
    <row r="160" spans="1:30">
      <c r="A160" t="s">
        <v>746</v>
      </c>
      <c r="B160" t="s">
        <v>38</v>
      </c>
      <c r="C160" t="s">
        <v>747</v>
      </c>
      <c r="D160" t="s">
        <v>748</v>
      </c>
      <c r="E160" t="s">
        <v>749</v>
      </c>
      <c r="F160" s="9">
        <v>1</v>
      </c>
      <c r="G160" t="s">
        <v>164</v>
      </c>
      <c r="H160" s="7">
        <v>0</v>
      </c>
      <c r="I160" s="9">
        <v>1</v>
      </c>
      <c r="J160" s="6">
        <f>CEILING(F160*(1+H160),I160)</f>
        <v>1</v>
      </c>
      <c r="K160" s="9">
        <v>550</v>
      </c>
      <c r="L160" s="5">
        <f>ROUND(J160*K160,2)</f>
        <v>550.0</v>
      </c>
      <c r="M160" s="9">
        <v>5.866666666666666</v>
      </c>
      <c r="N160" s="6">
        <f>ROUND(F160*M160,3)</f>
        <v>5.867</v>
      </c>
      <c r="O160" s="5">
        <f>'Labor rates'!B7</f>
        <v>58</v>
      </c>
      <c r="P160" s="5">
        <f>ROUND(N160*O160,2)</f>
        <v>340.29</v>
      </c>
      <c r="Q160" s="9">
        <v>0</v>
      </c>
      <c r="R160" s="5">
        <f>ROUND(L160+P160+Q160,2)</f>
        <v>890.29</v>
      </c>
      <c r="S160" s="7">
        <v>0.35</v>
      </c>
      <c r="T160" s="5">
        <f>ROUND(R160*(1-S160),2)</f>
        <v>578.69</v>
      </c>
      <c r="U160" s="5">
        <f>ROUND(R160*(1+S160),2)</f>
        <v>1201.89</v>
      </c>
      <c r="V160" t="s">
        <v>515</v>
      </c>
      <c r="W160" t="s">
        <v>562</v>
      </c>
      <c r="X160" t="s">
        <v>750</v>
      </c>
      <c r="Y160" t="s">
        <v>98</v>
      </c>
      <c r="Z160" t="s">
        <v>325</v>
      </c>
      <c r="AA160" s="6">
        <f>J160/I160</f>
        <v>1.0</v>
      </c>
      <c r="AB160" s="6">
        <f>J160-F160</f>
        <v>0.0</v>
      </c>
      <c r="AC160" s="5">
        <f>L160*(1-S160)</f>
        <v>357.5</v>
      </c>
      <c r="AD160" s="5">
        <f>L160*(1+S160)</f>
        <v>742.5</v>
      </c>
    </row>
    <row r="161" spans="1:30">
      <c r="A161" t="s">
        <v>751</v>
      </c>
      <c r="B161" t="s">
        <v>38</v>
      </c>
      <c r="C161" t="s">
        <v>747</v>
      </c>
      <c r="D161" t="s">
        <v>666</v>
      </c>
      <c r="E161" t="s">
        <v>667</v>
      </c>
      <c r="F161" s="9">
        <v>1</v>
      </c>
      <c r="G161" t="s">
        <v>164</v>
      </c>
      <c r="H161" s="7">
        <v>0</v>
      </c>
      <c r="I161" s="9">
        <v>1</v>
      </c>
      <c r="J161" s="6">
        <f>CEILING(F161*(1+H161),I161)</f>
        <v>1</v>
      </c>
      <c r="K161" s="9">
        <v>230</v>
      </c>
      <c r="L161" s="5">
        <f>ROUND(J161*K161,2)</f>
        <v>230.0</v>
      </c>
      <c r="M161" s="9">
        <v>2</v>
      </c>
      <c r="N161" s="6">
        <f>ROUND(F161*M161,3)</f>
        <v>2.0</v>
      </c>
      <c r="O161" s="5">
        <f>'Labor rates'!B7</f>
        <v>58</v>
      </c>
      <c r="P161" s="5">
        <f>ROUND(N161*O161,2)</f>
        <v>116.0</v>
      </c>
      <c r="Q161" s="9">
        <v>0</v>
      </c>
      <c r="R161" s="5">
        <f>ROUND(L161+P161+Q161,2)</f>
        <v>346.0</v>
      </c>
      <c r="S161" s="7">
        <v>0.25</v>
      </c>
      <c r="T161" s="5">
        <f>ROUND(R161*(1-S161),2)</f>
        <v>259.5</v>
      </c>
      <c r="U161" s="5">
        <f>ROUND(R161*(1+S161),2)</f>
        <v>432.5</v>
      </c>
      <c r="V161" t="s">
        <v>567</v>
      </c>
      <c r="W161" t="s">
        <v>516</v>
      </c>
      <c r="X161" t="s">
        <v>752</v>
      </c>
      <c r="Y161" t="s">
        <v>98</v>
      </c>
      <c r="Z161" t="s">
        <v>325</v>
      </c>
      <c r="AA161" s="6">
        <f>J161/I161</f>
        <v>1.0</v>
      </c>
      <c r="AB161" s="6">
        <f>J161-F161</f>
        <v>0.0</v>
      </c>
      <c r="AC161" s="5">
        <f>L161*(1-S161)</f>
        <v>172.5</v>
      </c>
      <c r="AD161" s="5">
        <f>L161*(1+S161)</f>
        <v>287.5</v>
      </c>
    </row>
    <row r="162" spans="1:30">
      <c r="A162" t="s">
        <v>753</v>
      </c>
      <c r="B162" t="s">
        <v>38</v>
      </c>
      <c r="C162" t="s">
        <v>754</v>
      </c>
      <c r="D162" t="s">
        <v>755</v>
      </c>
      <c r="E162" t="s">
        <v>756</v>
      </c>
      <c r="F162" s="9">
        <v>1</v>
      </c>
      <c r="G162" t="s">
        <v>164</v>
      </c>
      <c r="H162" s="7">
        <v>0</v>
      </c>
      <c r="I162" s="9">
        <v>1</v>
      </c>
      <c r="J162" s="6">
        <f>CEILING(F162*(1+H162),I162)</f>
        <v>1</v>
      </c>
      <c r="K162" s="9">
        <v>380</v>
      </c>
      <c r="L162" s="5">
        <f>ROUND(J162*K162,2)</f>
        <v>380.0</v>
      </c>
      <c r="M162" s="9">
        <v>5.05</v>
      </c>
      <c r="N162" s="6">
        <f>ROUND(F162*M162,3)</f>
        <v>5.05</v>
      </c>
      <c r="O162" s="5">
        <f>'Labor rates'!B7</f>
        <v>58</v>
      </c>
      <c r="P162" s="5">
        <f>ROUND(N162*O162,2)</f>
        <v>292.9</v>
      </c>
      <c r="Q162" s="9">
        <v>0</v>
      </c>
      <c r="R162" s="5">
        <f>ROUND(L162+P162+Q162,2)</f>
        <v>672.9</v>
      </c>
      <c r="S162" s="7">
        <v>0.35</v>
      </c>
      <c r="T162" s="5">
        <f>ROUND(R162*(1-S162),2)</f>
        <v>437.39</v>
      </c>
      <c r="U162" s="5">
        <f>ROUND(R162*(1+S162),2)</f>
        <v>908.42</v>
      </c>
      <c r="V162" t="s">
        <v>515</v>
      </c>
      <c r="W162" t="s">
        <v>562</v>
      </c>
      <c r="X162" t="s">
        <v>757</v>
      </c>
      <c r="Y162" t="s">
        <v>98</v>
      </c>
      <c r="Z162" t="s">
        <v>325</v>
      </c>
      <c r="AA162" s="6">
        <f>J162/I162</f>
        <v>1.0</v>
      </c>
      <c r="AB162" s="6">
        <f>J162-F162</f>
        <v>0.0</v>
      </c>
      <c r="AC162" s="5">
        <f>L162*(1-S162)</f>
        <v>247.0</v>
      </c>
      <c r="AD162" s="5">
        <f>L162*(1+S162)</f>
        <v>513.0</v>
      </c>
    </row>
    <row r="163" spans="1:30">
      <c r="A163" t="s">
        <v>758</v>
      </c>
      <c r="B163" t="s">
        <v>38</v>
      </c>
      <c r="C163" t="s">
        <v>754</v>
      </c>
      <c r="D163" t="s">
        <v>575</v>
      </c>
      <c r="E163" t="s">
        <v>566</v>
      </c>
      <c r="F163" s="9">
        <v>1</v>
      </c>
      <c r="G163" t="s">
        <v>164</v>
      </c>
      <c r="H163" s="7">
        <v>0</v>
      </c>
      <c r="I163" s="9">
        <v>1</v>
      </c>
      <c r="J163" s="6">
        <f>CEILING(F163*(1+H163),I163)</f>
        <v>1</v>
      </c>
      <c r="K163" s="9">
        <v>45</v>
      </c>
      <c r="L163" s="5">
        <f>ROUND(J163*K163,2)</f>
        <v>45.0</v>
      </c>
      <c r="M163" s="9">
        <v>0.35</v>
      </c>
      <c r="N163" s="6">
        <f>ROUND(F163*M163,3)</f>
        <v>0.35</v>
      </c>
      <c r="O163" s="5">
        <f>'Labor rates'!B7</f>
        <v>58</v>
      </c>
      <c r="P163" s="5">
        <f>ROUND(N163*O163,2)</f>
        <v>20.3</v>
      </c>
      <c r="Q163" s="9">
        <v>0</v>
      </c>
      <c r="R163" s="5">
        <f>ROUND(L163+P163+Q163,2)</f>
        <v>65.3</v>
      </c>
      <c r="S163" s="7">
        <v>0.25</v>
      </c>
      <c r="T163" s="5">
        <f>ROUND(R163*(1-S163),2)</f>
        <v>48.97</v>
      </c>
      <c r="U163" s="5">
        <f>ROUND(R163*(1+S163),2)</f>
        <v>81.63</v>
      </c>
      <c r="V163" t="s">
        <v>567</v>
      </c>
      <c r="W163" t="s">
        <v>516</v>
      </c>
      <c r="X163" t="s">
        <v>759</v>
      </c>
      <c r="Y163" t="s">
        <v>98</v>
      </c>
      <c r="Z163" t="s">
        <v>325</v>
      </c>
      <c r="AA163" s="6">
        <f>J163/I163</f>
        <v>1.0</v>
      </c>
      <c r="AB163" s="6">
        <f>J163-F163</f>
        <v>0.0</v>
      </c>
      <c r="AC163" s="5">
        <f>L163*(1-S163)</f>
        <v>33.75</v>
      </c>
      <c r="AD163" s="5">
        <f>L163*(1+S163)</f>
        <v>56.25</v>
      </c>
    </row>
    <row r="164" spans="1:30">
      <c r="A164" t="s">
        <v>760</v>
      </c>
      <c r="B164" t="s">
        <v>38</v>
      </c>
      <c r="C164" t="s">
        <v>761</v>
      </c>
      <c r="D164" t="s">
        <v>762</v>
      </c>
      <c r="E164" t="s">
        <v>763</v>
      </c>
      <c r="F164" s="9">
        <v>1100</v>
      </c>
      <c r="G164" t="s">
        <v>94</v>
      </c>
      <c r="H164" s="7">
        <v>0.1</v>
      </c>
      <c r="I164" s="9">
        <v>75</v>
      </c>
      <c r="J164" s="6">
        <f>CEILING(F164*(1+H164),I164)</f>
        <v>1275</v>
      </c>
      <c r="K164" s="9">
        <v>0.8</v>
      </c>
      <c r="L164" s="5">
        <f>ROUND(J164*K164,2)</f>
        <v>1020.0</v>
      </c>
      <c r="M164" s="9">
        <v>0.025</v>
      </c>
      <c r="N164" s="6">
        <f>ROUND(F164*M164,3)</f>
        <v>27.5</v>
      </c>
      <c r="O164" s="5">
        <f>'Labor rates'!B7</f>
        <v>58</v>
      </c>
      <c r="P164" s="5">
        <f>ROUND(N164*O164,2)</f>
        <v>1595.0</v>
      </c>
      <c r="Q164" s="9">
        <v>0</v>
      </c>
      <c r="R164" s="5">
        <f>ROUND(L164+P164+Q164,2)</f>
        <v>2615.0</v>
      </c>
      <c r="S164" s="7">
        <v>0.25</v>
      </c>
      <c r="T164" s="5">
        <f>ROUND(R164*(1-S164),2)</f>
        <v>1961.25</v>
      </c>
      <c r="U164" s="5">
        <f>ROUND(R164*(1+S164),2)</f>
        <v>3268.75</v>
      </c>
      <c r="V164" t="s">
        <v>95</v>
      </c>
      <c r="W164" t="s">
        <v>764</v>
      </c>
      <c r="X164" t="s">
        <v>765</v>
      </c>
      <c r="Y164" t="s">
        <v>98</v>
      </c>
      <c r="Z164" t="s">
        <v>325</v>
      </c>
      <c r="AA164" s="6">
        <f>J164/I164</f>
        <v>17.0</v>
      </c>
      <c r="AB164" s="6">
        <f>J164-F164</f>
        <v>175.0</v>
      </c>
      <c r="AC164" s="5">
        <f>L164*(1-S164)</f>
        <v>765.0</v>
      </c>
      <c r="AD164" s="5">
        <f>L164*(1+S164)</f>
        <v>1275.0</v>
      </c>
    </row>
    <row r="165" spans="1:30">
      <c r="A165" t="s">
        <v>766</v>
      </c>
      <c r="B165" t="s">
        <v>38</v>
      </c>
      <c r="C165" t="s">
        <v>761</v>
      </c>
      <c r="D165" t="s">
        <v>767</v>
      </c>
      <c r="E165" t="s">
        <v>768</v>
      </c>
      <c r="F165" s="9">
        <v>26</v>
      </c>
      <c r="G165" t="s">
        <v>164</v>
      </c>
      <c r="H165" s="7">
        <v>0</v>
      </c>
      <c r="I165" s="9">
        <v>1</v>
      </c>
      <c r="J165" s="6">
        <f>CEILING(F165*(1+H165),I165)</f>
        <v>26</v>
      </c>
      <c r="K165" s="9">
        <v>55</v>
      </c>
      <c r="L165" s="5">
        <f>ROUND(J165*K165,2)</f>
        <v>1430.0</v>
      </c>
      <c r="M165" s="9">
        <v>0.4</v>
      </c>
      <c r="N165" s="6">
        <f>ROUND(F165*M165,3)</f>
        <v>10.4</v>
      </c>
      <c r="O165" s="5">
        <f>'Labor rates'!B7</f>
        <v>58</v>
      </c>
      <c r="P165" s="5">
        <f>ROUND(N165*O165,2)</f>
        <v>603.2</v>
      </c>
      <c r="Q165" s="9">
        <v>0</v>
      </c>
      <c r="R165" s="5">
        <f>ROUND(L165+P165+Q165,2)</f>
        <v>2033.2</v>
      </c>
      <c r="S165" s="7">
        <v>0.25</v>
      </c>
      <c r="T165" s="5">
        <f>ROUND(R165*(1-S165),2)</f>
        <v>1524.9</v>
      </c>
      <c r="U165" s="5">
        <f>ROUND(R165*(1+S165),2)</f>
        <v>2541.5</v>
      </c>
      <c r="V165" t="s">
        <v>95</v>
      </c>
      <c r="W165" t="s">
        <v>764</v>
      </c>
      <c r="X165" t="s">
        <v>765</v>
      </c>
      <c r="Y165" t="s">
        <v>98</v>
      </c>
      <c r="Z165" t="s">
        <v>325</v>
      </c>
      <c r="AA165" s="6">
        <f>J165/I165</f>
        <v>26.0</v>
      </c>
      <c r="AB165" s="6">
        <f>J165-F165</f>
        <v>0.0</v>
      </c>
      <c r="AC165" s="5">
        <f>L165*(1-S165)</f>
        <v>1072.5</v>
      </c>
      <c r="AD165" s="5">
        <f>L165*(1+S165)</f>
        <v>1787.5</v>
      </c>
    </row>
    <row r="166" spans="1:30">
      <c r="A166" t="s">
        <v>769</v>
      </c>
      <c r="B166" t="s">
        <v>38</v>
      </c>
      <c r="C166" t="s">
        <v>761</v>
      </c>
      <c r="D166" t="s">
        <v>770</v>
      </c>
      <c r="E166" t="s">
        <v>771</v>
      </c>
      <c r="F166" s="9">
        <v>800</v>
      </c>
      <c r="G166" t="s">
        <v>164</v>
      </c>
      <c r="H166" s="7">
        <v>0.05</v>
      </c>
      <c r="I166" s="9">
        <v>100</v>
      </c>
      <c r="J166" s="6">
        <f>CEILING(F166*(1+H166),I166)</f>
        <v>900</v>
      </c>
      <c r="K166" s="9">
        <v>0.85</v>
      </c>
      <c r="L166" s="5">
        <f>ROUND(J166*K166,2)</f>
        <v>765.0</v>
      </c>
      <c r="M166" s="9">
        <v>0.018</v>
      </c>
      <c r="N166" s="6">
        <f>ROUND(F166*M166,3)</f>
        <v>14.4</v>
      </c>
      <c r="O166" s="5">
        <f>'Labor rates'!B7</f>
        <v>58</v>
      </c>
      <c r="P166" s="5">
        <f>ROUND(N166*O166,2)</f>
        <v>835.2</v>
      </c>
      <c r="Q166" s="9">
        <v>0</v>
      </c>
      <c r="R166" s="5">
        <f>ROUND(L166+P166+Q166,2)</f>
        <v>1600.2</v>
      </c>
      <c r="S166" s="7">
        <v>0.25</v>
      </c>
      <c r="T166" s="5">
        <f>ROUND(R166*(1-S166),2)</f>
        <v>1200.15</v>
      </c>
      <c r="U166" s="5">
        <f>ROUND(R166*(1+S166),2)</f>
        <v>2000.25</v>
      </c>
      <c r="V166" t="s">
        <v>95</v>
      </c>
      <c r="W166" t="s">
        <v>764</v>
      </c>
      <c r="X166" t="s">
        <v>765</v>
      </c>
      <c r="Y166" t="s">
        <v>98</v>
      </c>
      <c r="Z166" t="s">
        <v>325</v>
      </c>
      <c r="AA166" s="6">
        <f>J166/I166</f>
        <v>9.0</v>
      </c>
      <c r="AB166" s="6">
        <f>J166-F166</f>
        <v>100.0</v>
      </c>
      <c r="AC166" s="5">
        <f>L166*(1-S166)</f>
        <v>573.75</v>
      </c>
      <c r="AD166" s="5">
        <f>L166*(1+S166)</f>
        <v>956.25</v>
      </c>
    </row>
    <row r="167" spans="1:30">
      <c r="A167" t="s">
        <v>772</v>
      </c>
      <c r="B167" t="s">
        <v>38</v>
      </c>
      <c r="C167" t="s">
        <v>761</v>
      </c>
      <c r="D167" t="s">
        <v>773</v>
      </c>
      <c r="E167" t="s">
        <v>774</v>
      </c>
      <c r="F167" s="9">
        <v>25</v>
      </c>
      <c r="G167" t="s">
        <v>775</v>
      </c>
      <c r="H167" s="7">
        <v>0</v>
      </c>
      <c r="I167" s="9">
        <v>1</v>
      </c>
      <c r="J167" s="6">
        <f>CEILING(F167*(1+H167),I167)</f>
        <v>25</v>
      </c>
      <c r="K167" s="9">
        <v>12</v>
      </c>
      <c r="L167" s="5">
        <f>ROUND(J167*K167,2)</f>
        <v>300.0</v>
      </c>
      <c r="M167" s="9">
        <v>0.1</v>
      </c>
      <c r="N167" s="6">
        <f>ROUND(F167*M167,3)</f>
        <v>2.5</v>
      </c>
      <c r="O167" s="5">
        <f>'Labor rates'!B7</f>
        <v>58</v>
      </c>
      <c r="P167" s="5">
        <f>ROUND(N167*O167,2)</f>
        <v>145.0</v>
      </c>
      <c r="Q167" s="9">
        <v>0</v>
      </c>
      <c r="R167" s="5">
        <f>ROUND(L167+P167+Q167,2)</f>
        <v>445.0</v>
      </c>
      <c r="S167" s="7">
        <v>0.25</v>
      </c>
      <c r="T167" s="5">
        <f>ROUND(R167*(1-S167),2)</f>
        <v>333.75</v>
      </c>
      <c r="U167" s="5">
        <f>ROUND(R167*(1+S167),2)</f>
        <v>556.25</v>
      </c>
      <c r="V167" t="s">
        <v>95</v>
      </c>
      <c r="W167" t="s">
        <v>764</v>
      </c>
      <c r="X167" t="s">
        <v>765</v>
      </c>
      <c r="Y167" t="s">
        <v>98</v>
      </c>
      <c r="Z167" t="s">
        <v>325</v>
      </c>
      <c r="AA167" s="6">
        <f>J167/I167</f>
        <v>25.0</v>
      </c>
      <c r="AB167" s="6">
        <f>J167-F167</f>
        <v>0.0</v>
      </c>
      <c r="AC167" s="5">
        <f>L167*(1-S167)</f>
        <v>225.0</v>
      </c>
      <c r="AD167" s="5">
        <f>L167*(1+S167)</f>
        <v>375.0</v>
      </c>
    </row>
    <row r="168" spans="1:30">
      <c r="A168" t="s">
        <v>776</v>
      </c>
      <c r="B168" t="s">
        <v>38</v>
      </c>
      <c r="C168" t="s">
        <v>761</v>
      </c>
      <c r="D168" t="s">
        <v>777</v>
      </c>
      <c r="E168" t="s">
        <v>778</v>
      </c>
      <c r="F168" s="9">
        <v>65</v>
      </c>
      <c r="G168" t="s">
        <v>779</v>
      </c>
      <c r="H168" s="7">
        <v>0</v>
      </c>
      <c r="I168" s="9">
        <v>1</v>
      </c>
      <c r="J168" s="6">
        <f>CEILING(F168*(1+H168),I168)</f>
        <v>65</v>
      </c>
      <c r="K168" s="9">
        <v>9</v>
      </c>
      <c r="L168" s="5">
        <f>ROUND(J168*K168,2)</f>
        <v>585.0</v>
      </c>
      <c r="M168" s="9">
        <v>0.12</v>
      </c>
      <c r="N168" s="6">
        <f>ROUND(F168*M168,3)</f>
        <v>7.8</v>
      </c>
      <c r="O168" s="5">
        <f>'Labor rates'!B7</f>
        <v>58</v>
      </c>
      <c r="P168" s="5">
        <f>ROUND(N168*O168,2)</f>
        <v>452.4</v>
      </c>
      <c r="Q168" s="9">
        <v>0</v>
      </c>
      <c r="R168" s="5">
        <f>ROUND(L168+P168+Q168,2)</f>
        <v>1037.4</v>
      </c>
      <c r="S168" s="7">
        <v>0.25</v>
      </c>
      <c r="T168" s="5">
        <f>ROUND(R168*(1-S168),2)</f>
        <v>778.05</v>
      </c>
      <c r="U168" s="5">
        <f>ROUND(R168*(1+S168),2)</f>
        <v>1296.75</v>
      </c>
      <c r="V168" t="s">
        <v>95</v>
      </c>
      <c r="W168" t="s">
        <v>764</v>
      </c>
      <c r="X168" t="s">
        <v>765</v>
      </c>
      <c r="Y168" t="s">
        <v>98</v>
      </c>
      <c r="Z168" t="s">
        <v>325</v>
      </c>
      <c r="AA168" s="6">
        <f>J168/I168</f>
        <v>65.0</v>
      </c>
      <c r="AB168" s="6">
        <f>J168-F168</f>
        <v>0.0</v>
      </c>
      <c r="AC168" s="5">
        <f>L168*(1-S168)</f>
        <v>438.75</v>
      </c>
      <c r="AD168" s="5">
        <f>L168*(1+S168)</f>
        <v>731.25</v>
      </c>
    </row>
    <row r="169" spans="1:30">
      <c r="A169" t="s">
        <v>780</v>
      </c>
      <c r="B169" t="s">
        <v>38</v>
      </c>
      <c r="C169" t="s">
        <v>761</v>
      </c>
      <c r="D169" t="s">
        <v>781</v>
      </c>
      <c r="E169" t="s">
        <v>782</v>
      </c>
      <c r="F169" s="9">
        <v>900</v>
      </c>
      <c r="G169" t="s">
        <v>94</v>
      </c>
      <c r="H169" s="7">
        <v>0.1</v>
      </c>
      <c r="I169" s="9">
        <v>12</v>
      </c>
      <c r="J169" s="6">
        <f>CEILING(F169*(1+H169),I169)</f>
        <v>996</v>
      </c>
      <c r="K169" s="9">
        <v>1.4</v>
      </c>
      <c r="L169" s="5">
        <f>ROUND(J169*K169,2)</f>
        <v>1394.4</v>
      </c>
      <c r="M169" s="9">
        <v>0.04</v>
      </c>
      <c r="N169" s="6">
        <f>ROUND(F169*M169,3)</f>
        <v>36.0</v>
      </c>
      <c r="O169" s="5">
        <f>'Labor rates'!B7</f>
        <v>58</v>
      </c>
      <c r="P169" s="5">
        <f>ROUND(N169*O169,2)</f>
        <v>2088.0</v>
      </c>
      <c r="Q169" s="9">
        <v>0</v>
      </c>
      <c r="R169" s="5">
        <f>ROUND(L169+P169+Q169,2)</f>
        <v>3482.4</v>
      </c>
      <c r="S169" s="7">
        <v>0.25</v>
      </c>
      <c r="T169" s="5">
        <f>ROUND(R169*(1-S169),2)</f>
        <v>2611.8</v>
      </c>
      <c r="U169" s="5">
        <f>ROUND(R169*(1+S169),2)</f>
        <v>4353.0</v>
      </c>
      <c r="V169" t="s">
        <v>95</v>
      </c>
      <c r="W169" t="s">
        <v>764</v>
      </c>
      <c r="X169" t="s">
        <v>765</v>
      </c>
      <c r="Y169" t="s">
        <v>98</v>
      </c>
      <c r="Z169" t="s">
        <v>325</v>
      </c>
      <c r="AA169" s="6">
        <f>J169/I169</f>
        <v>83.0</v>
      </c>
      <c r="AB169" s="6">
        <f>J169-F169</f>
        <v>96.0</v>
      </c>
      <c r="AC169" s="5">
        <f>L169*(1-S169)</f>
        <v>1045.8000000000002</v>
      </c>
      <c r="AD169" s="5">
        <f>L169*(1+S169)</f>
        <v>1743.0</v>
      </c>
    </row>
    <row r="170" spans="1:30">
      <c r="A170" t="s">
        <v>783</v>
      </c>
      <c r="B170" t="s">
        <v>39</v>
      </c>
      <c r="C170" t="s">
        <v>784</v>
      </c>
      <c r="D170" t="s">
        <v>785</v>
      </c>
      <c r="E170" t="s">
        <v>786</v>
      </c>
      <c r="F170" s="9">
        <v>11197.083</v>
      </c>
      <c r="G170" t="s">
        <v>112</v>
      </c>
      <c r="H170" s="7">
        <v>0.1</v>
      </c>
      <c r="I170" s="9">
        <v>48</v>
      </c>
      <c r="J170" s="6">
        <f>CEILING(F170*(1+H170),I170)</f>
        <v>12336</v>
      </c>
      <c r="K170" s="9">
        <v>0.48</v>
      </c>
      <c r="L170" s="5">
        <f>ROUND(J170*K170,2)</f>
        <v>5921.28</v>
      </c>
      <c r="M170" s="9">
        <v>0.017</v>
      </c>
      <c r="N170" s="6">
        <f>ROUND(F170*M170,3)</f>
        <v>190.35</v>
      </c>
      <c r="O170" s="5">
        <f>'Labor rates'!B8</f>
        <v>48</v>
      </c>
      <c r="P170" s="5">
        <f>ROUND(N170*O170,2)</f>
        <v>9136.8</v>
      </c>
      <c r="Q170" s="9">
        <v>0</v>
      </c>
      <c r="R170" s="5">
        <f>ROUND(L170+P170+Q170,2)</f>
        <v>15058.08</v>
      </c>
      <c r="S170" s="7">
        <v>0.3</v>
      </c>
      <c r="T170" s="5">
        <f>ROUND(R170*(1-S170),2)</f>
        <v>10540.66</v>
      </c>
      <c r="U170" s="5">
        <f>ROUND(R170*(1+S170),2)</f>
        <v>19575.5</v>
      </c>
      <c r="V170" t="s">
        <v>95</v>
      </c>
      <c r="W170" t="s">
        <v>787</v>
      </c>
      <c r="X170" t="s">
        <v>788</v>
      </c>
      <c r="Y170" t="s">
        <v>98</v>
      </c>
      <c r="Z170" t="s">
        <v>99</v>
      </c>
      <c r="AA170" s="6">
        <f>J170/I170</f>
        <v>257.0</v>
      </c>
      <c r="AB170" s="6">
        <f>J170-F170</f>
        <v>1138.9169999999995</v>
      </c>
      <c r="AC170" s="5">
        <f>L170*(1-S170)</f>
        <v>4144.896</v>
      </c>
      <c r="AD170" s="5">
        <f>L170*(1+S170)</f>
        <v>7697.664</v>
      </c>
    </row>
    <row r="171" spans="1:30">
      <c r="A171" t="s">
        <v>789</v>
      </c>
      <c r="B171" t="s">
        <v>39</v>
      </c>
      <c r="C171" t="s">
        <v>784</v>
      </c>
      <c r="D171" t="s">
        <v>790</v>
      </c>
      <c r="E171" t="s">
        <v>791</v>
      </c>
      <c r="F171" s="9">
        <v>3797</v>
      </c>
      <c r="G171" t="s">
        <v>112</v>
      </c>
      <c r="H171" s="7">
        <v>0.1</v>
      </c>
      <c r="I171" s="9">
        <v>48</v>
      </c>
      <c r="J171" s="6">
        <f>CEILING(F171*(1+H171),I171)</f>
        <v>4224</v>
      </c>
      <c r="K171" s="9">
        <v>0.55</v>
      </c>
      <c r="L171" s="5">
        <f>ROUND(J171*K171,2)</f>
        <v>2323.2</v>
      </c>
      <c r="M171" s="9">
        <v>0.021</v>
      </c>
      <c r="N171" s="6">
        <f>ROUND(F171*M171,3)</f>
        <v>79.737</v>
      </c>
      <c r="O171" s="5">
        <f>'Labor rates'!B8</f>
        <v>48</v>
      </c>
      <c r="P171" s="5">
        <f>ROUND(N171*O171,2)</f>
        <v>3827.38</v>
      </c>
      <c r="Q171" s="9">
        <v>0</v>
      </c>
      <c r="R171" s="5">
        <f>ROUND(L171+P171+Q171,2)</f>
        <v>6150.58</v>
      </c>
      <c r="S171" s="7">
        <v>0.3</v>
      </c>
      <c r="T171" s="5">
        <f>ROUND(R171*(1-S171),2)</f>
        <v>4305.41</v>
      </c>
      <c r="U171" s="5">
        <f>ROUND(R171*(1+S171),2)</f>
        <v>7995.75</v>
      </c>
      <c r="V171" t="s">
        <v>95</v>
      </c>
      <c r="W171" t="s">
        <v>787</v>
      </c>
      <c r="X171" t="s">
        <v>792</v>
      </c>
      <c r="Y171" t="s">
        <v>98</v>
      </c>
      <c r="Z171" t="s">
        <v>99</v>
      </c>
      <c r="AA171" s="6">
        <f>J171/I171</f>
        <v>88.0</v>
      </c>
      <c r="AB171" s="6">
        <f>J171-F171</f>
        <v>427.0</v>
      </c>
      <c r="AC171" s="5">
        <f>L171*(1-S171)</f>
        <v>1626.2399999999998</v>
      </c>
      <c r="AD171" s="5">
        <f>L171*(1+S171)</f>
        <v>3020.16</v>
      </c>
    </row>
    <row r="172" spans="1:30">
      <c r="A172" t="s">
        <v>793</v>
      </c>
      <c r="B172" t="s">
        <v>39</v>
      </c>
      <c r="C172" t="s">
        <v>784</v>
      </c>
      <c r="D172" t="s">
        <v>794</v>
      </c>
      <c r="E172" t="s">
        <v>795</v>
      </c>
      <c r="F172" s="9">
        <v>600</v>
      </c>
      <c r="G172" t="s">
        <v>112</v>
      </c>
      <c r="H172" s="7">
        <v>0.1</v>
      </c>
      <c r="I172" s="9">
        <v>15</v>
      </c>
      <c r="J172" s="6">
        <f>CEILING(F172*(1+H172),I172)</f>
        <v>660</v>
      </c>
      <c r="K172" s="9">
        <v>1.35</v>
      </c>
      <c r="L172" s="5">
        <f>ROUND(J172*K172,2)</f>
        <v>891.0</v>
      </c>
      <c r="M172" s="9">
        <v>0.035</v>
      </c>
      <c r="N172" s="6">
        <f>ROUND(F172*M172,3)</f>
        <v>21.0</v>
      </c>
      <c r="O172" s="5">
        <f>'Labor rates'!B8</f>
        <v>48</v>
      </c>
      <c r="P172" s="5">
        <f>ROUND(N172*O172,2)</f>
        <v>1008.0</v>
      </c>
      <c r="Q172" s="9">
        <v>0</v>
      </c>
      <c r="R172" s="5">
        <f>ROUND(L172+P172+Q172,2)</f>
        <v>1899.0</v>
      </c>
      <c r="S172" s="7">
        <v>0.3</v>
      </c>
      <c r="T172" s="5">
        <f>ROUND(R172*(1-S172),2)</f>
        <v>1329.3</v>
      </c>
      <c r="U172" s="5">
        <f>ROUND(R172*(1+S172),2)</f>
        <v>2468.7</v>
      </c>
      <c r="V172" t="s">
        <v>95</v>
      </c>
      <c r="W172" t="s">
        <v>787</v>
      </c>
      <c r="X172" t="s">
        <v>796</v>
      </c>
      <c r="Y172" t="s">
        <v>98</v>
      </c>
      <c r="Z172" t="s">
        <v>99</v>
      </c>
      <c r="AA172" s="6">
        <f>J172/I172</f>
        <v>44.0</v>
      </c>
      <c r="AB172" s="6">
        <f>J172-F172</f>
        <v>60.0</v>
      </c>
      <c r="AC172" s="5">
        <f>L172*(1-S172)</f>
        <v>623.6999999999999</v>
      </c>
      <c r="AD172" s="5">
        <f>L172*(1+S172)</f>
        <v>1158.3</v>
      </c>
    </row>
    <row r="173" spans="1:30">
      <c r="A173" t="s">
        <v>797</v>
      </c>
      <c r="B173" t="s">
        <v>39</v>
      </c>
      <c r="C173" t="s">
        <v>784</v>
      </c>
      <c r="D173" t="s">
        <v>798</v>
      </c>
      <c r="E173" t="s">
        <v>799</v>
      </c>
      <c r="F173" s="9">
        <v>15000</v>
      </c>
      <c r="G173" t="s">
        <v>164</v>
      </c>
      <c r="H173" s="7">
        <v>0</v>
      </c>
      <c r="I173" s="9">
        <v>1000</v>
      </c>
      <c r="J173" s="6">
        <f>CEILING(F173*(1+H173),I173)</f>
        <v>15000</v>
      </c>
      <c r="K173" s="9">
        <v>0.012</v>
      </c>
      <c r="L173" s="5">
        <f>ROUND(J173*K173,2)</f>
        <v>180.0</v>
      </c>
      <c r="M173" s="9">
        <v>0.0005</v>
      </c>
      <c r="N173" s="6">
        <f>ROUND(F173*M173,3)</f>
        <v>7.5</v>
      </c>
      <c r="O173" s="5">
        <f>'Labor rates'!B8</f>
        <v>48</v>
      </c>
      <c r="P173" s="5">
        <f>ROUND(N173*O173,2)</f>
        <v>360.0</v>
      </c>
      <c r="Q173" s="9">
        <v>0</v>
      </c>
      <c r="R173" s="5">
        <f>ROUND(L173+P173+Q173,2)</f>
        <v>540.0</v>
      </c>
      <c r="S173" s="7">
        <v>0.3</v>
      </c>
      <c r="T173" s="5">
        <f>ROUND(R173*(1-S173),2)</f>
        <v>378.0</v>
      </c>
      <c r="U173" s="5">
        <f>ROUND(R173*(1+S173),2)</f>
        <v>702.0</v>
      </c>
      <c r="V173" t="s">
        <v>95</v>
      </c>
      <c r="W173" t="s">
        <v>787</v>
      </c>
      <c r="X173" t="s">
        <v>800</v>
      </c>
      <c r="Y173" t="s">
        <v>98</v>
      </c>
      <c r="Z173" t="s">
        <v>99</v>
      </c>
      <c r="AA173" s="6">
        <f>J173/I173</f>
        <v>15.0</v>
      </c>
      <c r="AB173" s="6">
        <f>J173-F173</f>
        <v>0.0</v>
      </c>
      <c r="AC173" s="5">
        <f>L173*(1-S173)</f>
        <v>125.99999999999999</v>
      </c>
      <c r="AD173" s="5">
        <f>L173*(1+S173)</f>
        <v>234.0</v>
      </c>
    </row>
    <row r="174" spans="1:30">
      <c r="A174" t="s">
        <v>801</v>
      </c>
      <c r="B174" t="s">
        <v>39</v>
      </c>
      <c r="C174" t="s">
        <v>784</v>
      </c>
      <c r="D174" t="s">
        <v>802</v>
      </c>
      <c r="E174" t="s">
        <v>803</v>
      </c>
      <c r="F174" s="9">
        <v>38</v>
      </c>
      <c r="G174" t="s">
        <v>804</v>
      </c>
      <c r="H174" s="7">
        <v>0</v>
      </c>
      <c r="I174" s="9">
        <v>1</v>
      </c>
      <c r="J174" s="6">
        <f>CEILING(F174*(1+H174),I174)</f>
        <v>38</v>
      </c>
      <c r="K174" s="9">
        <v>25</v>
      </c>
      <c r="L174" s="5">
        <f>ROUND(J174*K174,2)</f>
        <v>950.0</v>
      </c>
      <c r="M174" s="9">
        <v>0.55</v>
      </c>
      <c r="N174" s="6">
        <f>ROUND(F174*M174,3)</f>
        <v>20.9</v>
      </c>
      <c r="O174" s="5">
        <f>'Labor rates'!B8</f>
        <v>48</v>
      </c>
      <c r="P174" s="5">
        <f>ROUND(N174*O174,2)</f>
        <v>1003.2</v>
      </c>
      <c r="Q174" s="9">
        <v>0</v>
      </c>
      <c r="R174" s="5">
        <f>ROUND(L174+P174+Q174,2)</f>
        <v>1953.2</v>
      </c>
      <c r="S174" s="7">
        <v>0.3</v>
      </c>
      <c r="T174" s="5">
        <f>ROUND(R174*(1-S174),2)</f>
        <v>1367.24</v>
      </c>
      <c r="U174" s="5">
        <f>ROUND(R174*(1+S174),2)</f>
        <v>2539.16</v>
      </c>
      <c r="V174" t="s">
        <v>95</v>
      </c>
      <c r="W174" t="s">
        <v>787</v>
      </c>
      <c r="X174" t="s">
        <v>805</v>
      </c>
      <c r="Y174" t="s">
        <v>98</v>
      </c>
      <c r="Z174" t="s">
        <v>99</v>
      </c>
      <c r="AA174" s="6">
        <f>J174/I174</f>
        <v>38.0</v>
      </c>
      <c r="AB174" s="6">
        <f>J174-F174</f>
        <v>0.0</v>
      </c>
      <c r="AC174" s="5">
        <f>L174*(1-S174)</f>
        <v>665.0</v>
      </c>
      <c r="AD174" s="5">
        <f>L174*(1+S174)</f>
        <v>1235.0</v>
      </c>
    </row>
    <row r="175" spans="1:30">
      <c r="A175" t="s">
        <v>806</v>
      </c>
      <c r="B175" t="s">
        <v>39</v>
      </c>
      <c r="C175" t="s">
        <v>784</v>
      </c>
      <c r="D175" t="s">
        <v>807</v>
      </c>
      <c r="E175" t="s">
        <v>808</v>
      </c>
      <c r="F175" s="9">
        <v>4000</v>
      </c>
      <c r="G175" t="s">
        <v>94</v>
      </c>
      <c r="H175" s="7">
        <v>0</v>
      </c>
      <c r="I175" s="9">
        <v>500</v>
      </c>
      <c r="J175" s="6">
        <f>CEILING(F175*(1+H175),I175)</f>
        <v>4000</v>
      </c>
      <c r="K175" s="9">
        <v>0.018</v>
      </c>
      <c r="L175" s="5">
        <f>ROUND(J175*K175,2)</f>
        <v>72.0</v>
      </c>
      <c r="M175" s="9">
        <v>0.006</v>
      </c>
      <c r="N175" s="6">
        <f>ROUND(F175*M175,3)</f>
        <v>24.0</v>
      </c>
      <c r="O175" s="5">
        <f>'Labor rates'!B8</f>
        <v>48</v>
      </c>
      <c r="P175" s="5">
        <f>ROUND(N175*O175,2)</f>
        <v>1152.0</v>
      </c>
      <c r="Q175" s="9">
        <v>0</v>
      </c>
      <c r="R175" s="5">
        <f>ROUND(L175+P175+Q175,2)</f>
        <v>1224.0</v>
      </c>
      <c r="S175" s="7">
        <v>0.3</v>
      </c>
      <c r="T175" s="5">
        <f>ROUND(R175*(1-S175),2)</f>
        <v>856.8</v>
      </c>
      <c r="U175" s="5">
        <f>ROUND(R175*(1+S175),2)</f>
        <v>1591.2</v>
      </c>
      <c r="V175" t="s">
        <v>95</v>
      </c>
      <c r="W175" t="s">
        <v>787</v>
      </c>
      <c r="X175" t="s">
        <v>809</v>
      </c>
      <c r="Y175" t="s">
        <v>98</v>
      </c>
      <c r="Z175" t="s">
        <v>99</v>
      </c>
      <c r="AA175" s="6">
        <f>J175/I175</f>
        <v>8.0</v>
      </c>
      <c r="AB175" s="6">
        <f>J175-F175</f>
        <v>0.0</v>
      </c>
      <c r="AC175" s="5">
        <f>L175*(1-S175)</f>
        <v>50.4</v>
      </c>
      <c r="AD175" s="5">
        <f>L175*(1+S175)</f>
        <v>93.60000000000001</v>
      </c>
    </row>
    <row r="176" spans="1:30">
      <c r="A176" t="s">
        <v>810</v>
      </c>
      <c r="B176" t="s">
        <v>39</v>
      </c>
      <c r="C176" t="s">
        <v>784</v>
      </c>
      <c r="D176" t="s">
        <v>811</v>
      </c>
      <c r="E176" t="s">
        <v>812</v>
      </c>
      <c r="F176" s="9">
        <v>650</v>
      </c>
      <c r="G176" t="s">
        <v>94</v>
      </c>
      <c r="H176" s="7">
        <v>0.05</v>
      </c>
      <c r="I176" s="9">
        <v>10</v>
      </c>
      <c r="J176" s="6">
        <f>CEILING(F176*(1+H176),I176)</f>
        <v>690</v>
      </c>
      <c r="K176" s="9">
        <v>0.7</v>
      </c>
      <c r="L176" s="5">
        <f>ROUND(J176*K176,2)</f>
        <v>483.0</v>
      </c>
      <c r="M176" s="9">
        <v>0.03</v>
      </c>
      <c r="N176" s="6">
        <f>ROUND(F176*M176,3)</f>
        <v>19.5</v>
      </c>
      <c r="O176" s="5">
        <f>'Labor rates'!B8</f>
        <v>48</v>
      </c>
      <c r="P176" s="5">
        <f>ROUND(N176*O176,2)</f>
        <v>936.0</v>
      </c>
      <c r="Q176" s="9">
        <v>0</v>
      </c>
      <c r="R176" s="5">
        <f>ROUND(L176+P176+Q176,2)</f>
        <v>1419.0</v>
      </c>
      <c r="S176" s="7">
        <v>0.3</v>
      </c>
      <c r="T176" s="5">
        <f>ROUND(R176*(1-S176),2)</f>
        <v>993.3</v>
      </c>
      <c r="U176" s="5">
        <f>ROUND(R176*(1+S176),2)</f>
        <v>1844.7</v>
      </c>
      <c r="V176" t="s">
        <v>95</v>
      </c>
      <c r="W176" t="s">
        <v>787</v>
      </c>
      <c r="X176" t="s">
        <v>813</v>
      </c>
      <c r="Y176" t="s">
        <v>98</v>
      </c>
      <c r="Z176" t="s">
        <v>99</v>
      </c>
      <c r="AA176" s="6">
        <f>J176/I176</f>
        <v>69.0</v>
      </c>
      <c r="AB176" s="6">
        <f>J176-F176</f>
        <v>40.0</v>
      </c>
      <c r="AC176" s="5">
        <f>L176*(1-S176)</f>
        <v>338.09999999999997</v>
      </c>
      <c r="AD176" s="5">
        <f>L176*(1+S176)</f>
        <v>627.9</v>
      </c>
    </row>
    <row r="177" spans="1:30">
      <c r="A177" t="s">
        <v>814</v>
      </c>
      <c r="B177" t="s">
        <v>39</v>
      </c>
      <c r="C177" t="s">
        <v>784</v>
      </c>
      <c r="D177" t="s">
        <v>815</v>
      </c>
      <c r="E177" t="s">
        <v>816</v>
      </c>
      <c r="F177" s="9">
        <v>213</v>
      </c>
      <c r="G177" t="s">
        <v>155</v>
      </c>
      <c r="H177" s="7">
        <v>0.08</v>
      </c>
      <c r="I177" s="9">
        <v>1</v>
      </c>
      <c r="J177" s="6">
        <f>CEILING(F177*(1+H177),I177)</f>
        <v>231</v>
      </c>
      <c r="K177" s="9">
        <v>12.5</v>
      </c>
      <c r="L177" s="5">
        <f>ROUND(J177*K177,2)</f>
        <v>2887.5</v>
      </c>
      <c r="M177" s="9">
        <v>0.23</v>
      </c>
      <c r="N177" s="6">
        <f>ROUND(F177*M177,3)</f>
        <v>48.99</v>
      </c>
      <c r="O177" s="5">
        <f>'Labor rates'!B8</f>
        <v>48</v>
      </c>
      <c r="P177" s="5">
        <f>ROUND(N177*O177,2)</f>
        <v>2351.52</v>
      </c>
      <c r="Q177" s="9">
        <v>0</v>
      </c>
      <c r="R177" s="5">
        <f>ROUND(L177+P177+Q177,2)</f>
        <v>5239.02</v>
      </c>
      <c r="S177" s="7">
        <v>0.3</v>
      </c>
      <c r="T177" s="5">
        <f>ROUND(R177*(1-S177),2)</f>
        <v>3667.31</v>
      </c>
      <c r="U177" s="5">
        <f>ROUND(R177*(1+S177),2)</f>
        <v>6810.73</v>
      </c>
      <c r="V177" t="s">
        <v>95</v>
      </c>
      <c r="W177" t="s">
        <v>787</v>
      </c>
      <c r="X177" t="s">
        <v>817</v>
      </c>
      <c r="Y177" t="s">
        <v>98</v>
      </c>
      <c r="Z177" t="s">
        <v>99</v>
      </c>
      <c r="AA177" s="6">
        <f>J177/I177</f>
        <v>231.0</v>
      </c>
      <c r="AB177" s="6">
        <f>J177-F177</f>
        <v>18.0</v>
      </c>
      <c r="AC177" s="5">
        <f>L177*(1-S177)</f>
        <v>2021.2499999999998</v>
      </c>
      <c r="AD177" s="5">
        <f>L177*(1+S177)</f>
        <v>3753.75</v>
      </c>
    </row>
    <row r="178" spans="1:30">
      <c r="A178" t="s">
        <v>818</v>
      </c>
      <c r="B178" t="s">
        <v>39</v>
      </c>
      <c r="C178" t="s">
        <v>784</v>
      </c>
      <c r="D178" t="s">
        <v>819</v>
      </c>
      <c r="E178" t="s">
        <v>820</v>
      </c>
      <c r="F178" s="9">
        <v>1852.696</v>
      </c>
      <c r="G178" t="s">
        <v>112</v>
      </c>
      <c r="H178" s="7">
        <v>0.1</v>
      </c>
      <c r="I178" s="9">
        <v>324</v>
      </c>
      <c r="J178" s="6">
        <f>CEILING(F178*(1+H178),I178)</f>
        <v>2268</v>
      </c>
      <c r="K178" s="9">
        <v>0.5</v>
      </c>
      <c r="L178" s="5">
        <f>ROUND(J178*K178,2)</f>
        <v>1134.0</v>
      </c>
      <c r="M178" s="9">
        <v>0.012</v>
      </c>
      <c r="N178" s="6">
        <f>ROUND(F178*M178,3)</f>
        <v>22.232</v>
      </c>
      <c r="O178" s="5">
        <f>'Labor rates'!B8</f>
        <v>48</v>
      </c>
      <c r="P178" s="5">
        <f>ROUND(N178*O178,2)</f>
        <v>1067.14</v>
      </c>
      <c r="Q178" s="9">
        <v>0</v>
      </c>
      <c r="R178" s="5">
        <f>ROUND(L178+P178+Q178,2)</f>
        <v>2201.14</v>
      </c>
      <c r="S178" s="7">
        <v>0.3</v>
      </c>
      <c r="T178" s="5">
        <f>ROUND(R178*(1-S178),2)</f>
        <v>1540.8</v>
      </c>
      <c r="U178" s="5">
        <f>ROUND(R178*(1+S178),2)</f>
        <v>2861.48</v>
      </c>
      <c r="V178" t="s">
        <v>95</v>
      </c>
      <c r="W178" t="s">
        <v>787</v>
      </c>
      <c r="X178" t="s">
        <v>821</v>
      </c>
      <c r="Y178" t="s">
        <v>98</v>
      </c>
      <c r="Z178" t="s">
        <v>99</v>
      </c>
      <c r="AA178" s="6">
        <f>J178/I178</f>
        <v>7.0</v>
      </c>
      <c r="AB178" s="6">
        <f>J178-F178</f>
        <v>415.3040000000001</v>
      </c>
      <c r="AC178" s="5">
        <f>L178*(1-S178)</f>
        <v>793.8</v>
      </c>
      <c r="AD178" s="5">
        <f>L178*(1+S178)</f>
        <v>1474.2</v>
      </c>
    </row>
    <row r="179" spans="1:30">
      <c r="A179" t="s">
        <v>822</v>
      </c>
      <c r="B179" t="s">
        <v>39</v>
      </c>
      <c r="C179" t="s">
        <v>784</v>
      </c>
      <c r="D179" t="s">
        <v>823</v>
      </c>
      <c r="E179" t="s">
        <v>824</v>
      </c>
      <c r="F179" s="9">
        <v>1852.696</v>
      </c>
      <c r="G179" t="s">
        <v>112</v>
      </c>
      <c r="H179" s="7">
        <v>0.08</v>
      </c>
      <c r="I179" s="9">
        <v>18</v>
      </c>
      <c r="J179" s="6">
        <f>CEILING(F179*(1+H179),I179)</f>
        <v>2016</v>
      </c>
      <c r="K179" s="9">
        <v>0.95</v>
      </c>
      <c r="L179" s="5">
        <f>ROUND(J179*K179,2)</f>
        <v>1915.2</v>
      </c>
      <c r="M179" s="9">
        <v>0.025</v>
      </c>
      <c r="N179" s="6">
        <f>ROUND(F179*M179,3)</f>
        <v>46.317</v>
      </c>
      <c r="O179" s="5">
        <f>'Labor rates'!B8</f>
        <v>48</v>
      </c>
      <c r="P179" s="5">
        <f>ROUND(N179*O179,2)</f>
        <v>2223.22</v>
      </c>
      <c r="Q179" s="9">
        <v>0</v>
      </c>
      <c r="R179" s="5">
        <f>ROUND(L179+P179+Q179,2)</f>
        <v>4138.42</v>
      </c>
      <c r="S179" s="7">
        <v>0.3</v>
      </c>
      <c r="T179" s="5">
        <f>ROUND(R179*(1-S179),2)</f>
        <v>2896.89</v>
      </c>
      <c r="U179" s="5">
        <f>ROUND(R179*(1+S179),2)</f>
        <v>5379.95</v>
      </c>
      <c r="V179" t="s">
        <v>95</v>
      </c>
      <c r="W179" t="s">
        <v>787</v>
      </c>
      <c r="X179" t="s">
        <v>825</v>
      </c>
      <c r="Y179" t="s">
        <v>98</v>
      </c>
      <c r="Z179" t="s">
        <v>99</v>
      </c>
      <c r="AA179" s="6">
        <f>J179/I179</f>
        <v>112.0</v>
      </c>
      <c r="AB179" s="6">
        <f>J179-F179</f>
        <v>163.3040000000001</v>
      </c>
      <c r="AC179" s="5">
        <f>L179*(1-S179)</f>
        <v>1340.6399999999999</v>
      </c>
      <c r="AD179" s="5">
        <f>L179*(1+S179)</f>
        <v>2489.76</v>
      </c>
    </row>
    <row r="180" spans="1:30">
      <c r="A180" t="s">
        <v>826</v>
      </c>
      <c r="B180" t="s">
        <v>39</v>
      </c>
      <c r="C180" t="s">
        <v>784</v>
      </c>
      <c r="D180" t="s">
        <v>827</v>
      </c>
      <c r="E180" t="s">
        <v>828</v>
      </c>
      <c r="F180" s="9">
        <v>800</v>
      </c>
      <c r="G180" t="s">
        <v>94</v>
      </c>
      <c r="H180" s="7">
        <v>0.05</v>
      </c>
      <c r="I180" s="9">
        <v>10</v>
      </c>
      <c r="J180" s="6">
        <f>CEILING(F180*(1+H180),I180)</f>
        <v>840</v>
      </c>
      <c r="K180" s="9">
        <v>1.4</v>
      </c>
      <c r="L180" s="5">
        <f>ROUND(J180*K180,2)</f>
        <v>1176.0</v>
      </c>
      <c r="M180" s="9">
        <v>0.025</v>
      </c>
      <c r="N180" s="6">
        <f>ROUND(F180*M180,3)</f>
        <v>20.0</v>
      </c>
      <c r="O180" s="5">
        <f>'Labor rates'!B8</f>
        <v>48</v>
      </c>
      <c r="P180" s="5">
        <f>ROUND(N180*O180,2)</f>
        <v>960.0</v>
      </c>
      <c r="Q180" s="9">
        <v>0</v>
      </c>
      <c r="R180" s="5">
        <f>ROUND(L180+P180+Q180,2)</f>
        <v>2136.0</v>
      </c>
      <c r="S180" s="7">
        <v>0.3</v>
      </c>
      <c r="T180" s="5">
        <f>ROUND(R180*(1-S180),2)</f>
        <v>1495.2</v>
      </c>
      <c r="U180" s="5">
        <f>ROUND(R180*(1+S180),2)</f>
        <v>2776.8</v>
      </c>
      <c r="V180" t="s">
        <v>95</v>
      </c>
      <c r="W180" t="s">
        <v>787</v>
      </c>
      <c r="X180" t="s">
        <v>829</v>
      </c>
      <c r="Y180" t="s">
        <v>98</v>
      </c>
      <c r="Z180" t="s">
        <v>99</v>
      </c>
      <c r="AA180" s="6">
        <f>J180/I180</f>
        <v>84.0</v>
      </c>
      <c r="AB180" s="6">
        <f>J180-F180</f>
        <v>40.0</v>
      </c>
      <c r="AC180" s="5">
        <f>L180*(1-S180)</f>
        <v>823.1999999999999</v>
      </c>
      <c r="AD180" s="5">
        <f>L180*(1+S180)</f>
        <v>1528.8</v>
      </c>
    </row>
    <row r="181" spans="1:30">
      <c r="A181" t="s">
        <v>830</v>
      </c>
      <c r="B181" t="s">
        <v>39</v>
      </c>
      <c r="C181" t="s">
        <v>784</v>
      </c>
      <c r="D181" t="s">
        <v>831</v>
      </c>
      <c r="E181" t="s">
        <v>832</v>
      </c>
      <c r="F181" s="9">
        <v>43</v>
      </c>
      <c r="G181" t="s">
        <v>248</v>
      </c>
      <c r="H181" s="7">
        <v>0.05</v>
      </c>
      <c r="I181" s="9">
        <v>5</v>
      </c>
      <c r="J181" s="6">
        <f>CEILING(F181*(1+H181),I181)</f>
        <v>50</v>
      </c>
      <c r="K181" s="9">
        <v>26</v>
      </c>
      <c r="L181" s="5">
        <f>ROUND(J181*K181,2)</f>
        <v>1300.0</v>
      </c>
      <c r="M181" s="9">
        <v>0.14</v>
      </c>
      <c r="N181" s="6">
        <f>ROUND(F181*M181,3)</f>
        <v>6.02</v>
      </c>
      <c r="O181" s="5">
        <f>'Labor rates'!B8</f>
        <v>48</v>
      </c>
      <c r="P181" s="5">
        <f>ROUND(N181*O181,2)</f>
        <v>288.96</v>
      </c>
      <c r="Q181" s="9">
        <v>0</v>
      </c>
      <c r="R181" s="5">
        <f>ROUND(L181+P181+Q181,2)</f>
        <v>1588.96</v>
      </c>
      <c r="S181" s="7">
        <v>0.3</v>
      </c>
      <c r="T181" s="5">
        <f>ROUND(R181*(1-S181),2)</f>
        <v>1112.27</v>
      </c>
      <c r="U181" s="5">
        <f>ROUND(R181*(1+S181),2)</f>
        <v>2065.65</v>
      </c>
      <c r="V181" t="s">
        <v>95</v>
      </c>
      <c r="W181" t="s">
        <v>787</v>
      </c>
      <c r="X181" t="s">
        <v>833</v>
      </c>
      <c r="Y181" t="s">
        <v>98</v>
      </c>
      <c r="Z181" t="s">
        <v>99</v>
      </c>
      <c r="AA181" s="6">
        <f>J181/I181</f>
        <v>10.0</v>
      </c>
      <c r="AB181" s="6">
        <f>J181-F181</f>
        <v>7.0</v>
      </c>
      <c r="AC181" s="5">
        <f>L181*(1-S181)</f>
        <v>909.9999999999999</v>
      </c>
      <c r="AD181" s="5">
        <f>L181*(1+S181)</f>
        <v>1690.0</v>
      </c>
    </row>
    <row r="182" spans="1:30">
      <c r="A182" t="s">
        <v>834</v>
      </c>
      <c r="B182" t="s">
        <v>39</v>
      </c>
      <c r="C182" t="s">
        <v>784</v>
      </c>
      <c r="D182" t="s">
        <v>835</v>
      </c>
      <c r="E182" t="s">
        <v>836</v>
      </c>
      <c r="F182" s="9">
        <v>86</v>
      </c>
      <c r="G182" t="s">
        <v>248</v>
      </c>
      <c r="H182" s="7">
        <v>0.05</v>
      </c>
      <c r="I182" s="9">
        <v>5</v>
      </c>
      <c r="J182" s="6">
        <f>CEILING(F182*(1+H182),I182)</f>
        <v>95</v>
      </c>
      <c r="K182" s="9">
        <v>40</v>
      </c>
      <c r="L182" s="5">
        <f>ROUND(J182*K182,2)</f>
        <v>3800.0</v>
      </c>
      <c r="M182" s="9">
        <v>0.18</v>
      </c>
      <c r="N182" s="6">
        <f>ROUND(F182*M182,3)</f>
        <v>15.48</v>
      </c>
      <c r="O182" s="5">
        <f>'Labor rates'!B8</f>
        <v>48</v>
      </c>
      <c r="P182" s="5">
        <f>ROUND(N182*O182,2)</f>
        <v>743.04</v>
      </c>
      <c r="Q182" s="9">
        <v>0</v>
      </c>
      <c r="R182" s="5">
        <f>ROUND(L182+P182+Q182,2)</f>
        <v>4543.04</v>
      </c>
      <c r="S182" s="7">
        <v>0.3</v>
      </c>
      <c r="T182" s="5">
        <f>ROUND(R182*(1-S182),2)</f>
        <v>3180.13</v>
      </c>
      <c r="U182" s="5">
        <f>ROUND(R182*(1+S182),2)</f>
        <v>5905.95</v>
      </c>
      <c r="V182" t="s">
        <v>95</v>
      </c>
      <c r="W182" t="s">
        <v>787</v>
      </c>
      <c r="X182" t="s">
        <v>837</v>
      </c>
      <c r="Y182" t="s">
        <v>98</v>
      </c>
      <c r="Z182" t="s">
        <v>99</v>
      </c>
      <c r="AA182" s="6">
        <f>J182/I182</f>
        <v>19.0</v>
      </c>
      <c r="AB182" s="6">
        <f>J182-F182</f>
        <v>9.0</v>
      </c>
      <c r="AC182" s="5">
        <f>L182*(1-S182)</f>
        <v>2660.0</v>
      </c>
      <c r="AD182" s="5">
        <f>L182*(1+S182)</f>
        <v>4940.0</v>
      </c>
    </row>
    <row r="183" spans="1:30">
      <c r="A183" t="s">
        <v>838</v>
      </c>
      <c r="B183" t="s">
        <v>39</v>
      </c>
      <c r="C183" t="s">
        <v>784</v>
      </c>
      <c r="D183" t="s">
        <v>839</v>
      </c>
      <c r="E183" t="s">
        <v>840</v>
      </c>
      <c r="F183" s="9">
        <v>30</v>
      </c>
      <c r="G183" t="s">
        <v>248</v>
      </c>
      <c r="H183" s="7">
        <v>0.05</v>
      </c>
      <c r="I183" s="9">
        <v>5</v>
      </c>
      <c r="J183" s="6">
        <f>CEILING(F183*(1+H183),I183)</f>
        <v>35</v>
      </c>
      <c r="K183" s="9">
        <v>42</v>
      </c>
      <c r="L183" s="5">
        <f>ROUND(J183*K183,2)</f>
        <v>1470.0</v>
      </c>
      <c r="M183" s="9">
        <v>0.18</v>
      </c>
      <c r="N183" s="6">
        <f>ROUND(F183*M183,3)</f>
        <v>5.4</v>
      </c>
      <c r="O183" s="5">
        <f>'Labor rates'!B8</f>
        <v>48</v>
      </c>
      <c r="P183" s="5">
        <f>ROUND(N183*O183,2)</f>
        <v>259.2</v>
      </c>
      <c r="Q183" s="9">
        <v>0</v>
      </c>
      <c r="R183" s="5">
        <f>ROUND(L183+P183+Q183,2)</f>
        <v>1729.2</v>
      </c>
      <c r="S183" s="7">
        <v>0.3</v>
      </c>
      <c r="T183" s="5">
        <f>ROUND(R183*(1-S183),2)</f>
        <v>1210.44</v>
      </c>
      <c r="U183" s="5">
        <f>ROUND(R183*(1+S183),2)</f>
        <v>2247.96</v>
      </c>
      <c r="V183" t="s">
        <v>95</v>
      </c>
      <c r="W183" t="s">
        <v>787</v>
      </c>
      <c r="X183" t="s">
        <v>841</v>
      </c>
      <c r="Y183" t="s">
        <v>98</v>
      </c>
      <c r="Z183" t="s">
        <v>99</v>
      </c>
      <c r="AA183" s="6">
        <f>J183/I183</f>
        <v>7.0</v>
      </c>
      <c r="AB183" s="6">
        <f>J183-F183</f>
        <v>5.0</v>
      </c>
      <c r="AC183" s="5">
        <f>L183*(1-S183)</f>
        <v>1029.0</v>
      </c>
      <c r="AD183" s="5">
        <f>L183*(1+S183)</f>
        <v>1911.0</v>
      </c>
    </row>
    <row r="184" spans="1:30">
      <c r="A184" t="s">
        <v>842</v>
      </c>
      <c r="B184" t="s">
        <v>39</v>
      </c>
      <c r="C184" t="s">
        <v>784</v>
      </c>
      <c r="D184" t="s">
        <v>843</v>
      </c>
      <c r="E184" t="s">
        <v>844</v>
      </c>
      <c r="F184" s="9">
        <v>3122</v>
      </c>
      <c r="G184" t="s">
        <v>112</v>
      </c>
      <c r="H184" s="7">
        <v>0.12</v>
      </c>
      <c r="I184" s="9">
        <v>16</v>
      </c>
      <c r="J184" s="6">
        <f>CEILING(F184*(1+H184),I184)</f>
        <v>3504</v>
      </c>
      <c r="K184" s="9">
        <v>4.5</v>
      </c>
      <c r="L184" s="5">
        <f>ROUND(J184*K184,2)</f>
        <v>15768.0</v>
      </c>
      <c r="M184" s="9">
        <v>0.07000000000000001</v>
      </c>
      <c r="N184" s="6">
        <f>ROUND(F184*M184,3)</f>
        <v>218.54</v>
      </c>
      <c r="O184" s="5">
        <f>'Labor rates'!B8</f>
        <v>48</v>
      </c>
      <c r="P184" s="5">
        <f>ROUND(N184*O184,2)</f>
        <v>10489.92</v>
      </c>
      <c r="Q184" s="9">
        <v>0</v>
      </c>
      <c r="R184" s="5">
        <f>ROUND(L184+P184+Q184,2)</f>
        <v>26257.92</v>
      </c>
      <c r="S184" s="7">
        <v>0.3</v>
      </c>
      <c r="T184" s="5">
        <f>ROUND(R184*(1-S184),2)</f>
        <v>18380.54</v>
      </c>
      <c r="U184" s="5">
        <f>ROUND(R184*(1+S184),2)</f>
        <v>34135.3</v>
      </c>
      <c r="V184" t="s">
        <v>95</v>
      </c>
      <c r="W184" t="s">
        <v>787</v>
      </c>
      <c r="X184" t="s">
        <v>845</v>
      </c>
      <c r="Y184" t="s">
        <v>98</v>
      </c>
      <c r="Z184" t="s">
        <v>99</v>
      </c>
      <c r="AA184" s="6">
        <f>J184/I184</f>
        <v>219.0</v>
      </c>
      <c r="AB184" s="6">
        <f>J184-F184</f>
        <v>382.0</v>
      </c>
      <c r="AC184" s="5">
        <f>L184*(1-S184)</f>
        <v>11037.599999999999</v>
      </c>
      <c r="AD184" s="5">
        <f>L184*(1+S184)</f>
        <v>20498.4</v>
      </c>
    </row>
    <row r="185" spans="1:30">
      <c r="A185" t="s">
        <v>846</v>
      </c>
      <c r="B185" t="s">
        <v>39</v>
      </c>
      <c r="C185" t="s">
        <v>784</v>
      </c>
      <c r="D185" t="s">
        <v>847</v>
      </c>
      <c r="E185" t="s">
        <v>848</v>
      </c>
      <c r="F185" s="9">
        <v>63</v>
      </c>
      <c r="G185" t="s">
        <v>155</v>
      </c>
      <c r="H185" s="7">
        <v>0.05</v>
      </c>
      <c r="I185" s="9">
        <v>1</v>
      </c>
      <c r="J185" s="6">
        <f>CEILING(F185*(1+H185),I185)</f>
        <v>67</v>
      </c>
      <c r="K185" s="9">
        <v>28</v>
      </c>
      <c r="L185" s="5">
        <f>ROUND(J185*K185,2)</f>
        <v>1876.0</v>
      </c>
      <c r="M185" s="9">
        <v>0.15</v>
      </c>
      <c r="N185" s="6">
        <f>ROUND(F185*M185,3)</f>
        <v>9.45</v>
      </c>
      <c r="O185" s="5">
        <f>'Labor rates'!B8</f>
        <v>48</v>
      </c>
      <c r="P185" s="5">
        <f>ROUND(N185*O185,2)</f>
        <v>453.6</v>
      </c>
      <c r="Q185" s="9">
        <v>0</v>
      </c>
      <c r="R185" s="5">
        <f>ROUND(L185+P185+Q185,2)</f>
        <v>2329.6</v>
      </c>
      <c r="S185" s="7">
        <v>0.3</v>
      </c>
      <c r="T185" s="5">
        <f>ROUND(R185*(1-S185),2)</f>
        <v>1630.72</v>
      </c>
      <c r="U185" s="5">
        <f>ROUND(R185*(1+S185),2)</f>
        <v>3028.48</v>
      </c>
      <c r="V185" t="s">
        <v>95</v>
      </c>
      <c r="W185" t="s">
        <v>787</v>
      </c>
      <c r="X185" t="s">
        <v>849</v>
      </c>
      <c r="Y185" t="s">
        <v>98</v>
      </c>
      <c r="Z185" t="s">
        <v>99</v>
      </c>
      <c r="AA185" s="6">
        <f>J185/I185</f>
        <v>67.0</v>
      </c>
      <c r="AB185" s="6">
        <f>J185-F185</f>
        <v>4.0</v>
      </c>
      <c r="AC185" s="5">
        <f>L185*(1-S185)</f>
        <v>1313.1999999999998</v>
      </c>
      <c r="AD185" s="5">
        <f>L185*(1+S185)</f>
        <v>2438.8</v>
      </c>
    </row>
    <row r="186" spans="1:30">
      <c r="A186" t="s">
        <v>850</v>
      </c>
      <c r="B186" t="s">
        <v>39</v>
      </c>
      <c r="C186" t="s">
        <v>784</v>
      </c>
      <c r="D186" t="s">
        <v>851</v>
      </c>
      <c r="E186" t="s">
        <v>852</v>
      </c>
      <c r="F186" s="9">
        <v>21</v>
      </c>
      <c r="G186" t="s">
        <v>155</v>
      </c>
      <c r="H186" s="7">
        <v>0.05</v>
      </c>
      <c r="I186" s="9">
        <v>1</v>
      </c>
      <c r="J186" s="6">
        <f>CEILING(F186*(1+H186),I186)</f>
        <v>23</v>
      </c>
      <c r="K186" s="9">
        <v>38</v>
      </c>
      <c r="L186" s="5">
        <f>ROUND(J186*K186,2)</f>
        <v>874.0</v>
      </c>
      <c r="M186" s="9">
        <v>0.2</v>
      </c>
      <c r="N186" s="6">
        <f>ROUND(F186*M186,3)</f>
        <v>4.2</v>
      </c>
      <c r="O186" s="5">
        <f>'Labor rates'!B8</f>
        <v>48</v>
      </c>
      <c r="P186" s="5">
        <f>ROUND(N186*O186,2)</f>
        <v>201.6</v>
      </c>
      <c r="Q186" s="9">
        <v>0</v>
      </c>
      <c r="R186" s="5">
        <f>ROUND(L186+P186+Q186,2)</f>
        <v>1075.6</v>
      </c>
      <c r="S186" s="7">
        <v>0.3</v>
      </c>
      <c r="T186" s="5">
        <f>ROUND(R186*(1-S186),2)</f>
        <v>752.92</v>
      </c>
      <c r="U186" s="5">
        <f>ROUND(R186*(1+S186),2)</f>
        <v>1398.28</v>
      </c>
      <c r="V186" t="s">
        <v>95</v>
      </c>
      <c r="W186" t="s">
        <v>787</v>
      </c>
      <c r="X186" t="s">
        <v>853</v>
      </c>
      <c r="Y186" t="s">
        <v>98</v>
      </c>
      <c r="Z186" t="s">
        <v>99</v>
      </c>
      <c r="AA186" s="6">
        <f>J186/I186</f>
        <v>23.0</v>
      </c>
      <c r="AB186" s="6">
        <f>J186-F186</f>
        <v>2.0</v>
      </c>
      <c r="AC186" s="5">
        <f>L186*(1-S186)</f>
        <v>611.8</v>
      </c>
      <c r="AD186" s="5">
        <f>L186*(1+S186)</f>
        <v>1136.2</v>
      </c>
    </row>
    <row r="187" spans="1:30">
      <c r="A187" t="s">
        <v>854</v>
      </c>
      <c r="B187" t="s">
        <v>39</v>
      </c>
      <c r="C187" t="s">
        <v>784</v>
      </c>
      <c r="D187" t="s">
        <v>855</v>
      </c>
      <c r="E187" t="s">
        <v>856</v>
      </c>
      <c r="F187" s="9">
        <v>24</v>
      </c>
      <c r="G187" t="s">
        <v>155</v>
      </c>
      <c r="H187" s="7">
        <v>0</v>
      </c>
      <c r="I187" s="9">
        <v>1</v>
      </c>
      <c r="J187" s="6">
        <f>CEILING(F187*(1+H187),I187)</f>
        <v>24</v>
      </c>
      <c r="K187" s="9">
        <v>35</v>
      </c>
      <c r="L187" s="5">
        <f>ROUND(J187*K187,2)</f>
        <v>840.0</v>
      </c>
      <c r="M187" s="9">
        <v>0.3</v>
      </c>
      <c r="N187" s="6">
        <f>ROUND(F187*M187,3)</f>
        <v>7.2</v>
      </c>
      <c r="O187" s="5">
        <f>'Labor rates'!B8</f>
        <v>48</v>
      </c>
      <c r="P187" s="5">
        <f>ROUND(N187*O187,2)</f>
        <v>345.6</v>
      </c>
      <c r="Q187" s="9">
        <v>0</v>
      </c>
      <c r="R187" s="5">
        <f>ROUND(L187+P187+Q187,2)</f>
        <v>1185.6</v>
      </c>
      <c r="S187" s="7">
        <v>0.3</v>
      </c>
      <c r="T187" s="5">
        <f>ROUND(R187*(1-S187),2)</f>
        <v>829.92</v>
      </c>
      <c r="U187" s="5">
        <f>ROUND(R187*(1+S187),2)</f>
        <v>1541.28</v>
      </c>
      <c r="V187" t="s">
        <v>95</v>
      </c>
      <c r="W187" t="s">
        <v>787</v>
      </c>
      <c r="X187" t="s">
        <v>857</v>
      </c>
      <c r="Y187" t="s">
        <v>98</v>
      </c>
      <c r="Z187" t="s">
        <v>99</v>
      </c>
      <c r="AA187" s="6">
        <f>J187/I187</f>
        <v>24.0</v>
      </c>
      <c r="AB187" s="6">
        <f>J187-F187</f>
        <v>0.0</v>
      </c>
      <c r="AC187" s="5">
        <f>L187*(1-S187)</f>
        <v>588.0</v>
      </c>
      <c r="AD187" s="5">
        <f>L187*(1+S187)</f>
        <v>1092.0</v>
      </c>
    </row>
    <row r="188" spans="1:30">
      <c r="A188" t="s">
        <v>858</v>
      </c>
      <c r="B188" t="s">
        <v>39</v>
      </c>
      <c r="C188" t="s">
        <v>784</v>
      </c>
      <c r="D188" t="s">
        <v>859</v>
      </c>
      <c r="E188" t="s">
        <v>860</v>
      </c>
      <c r="F188" s="9">
        <v>600</v>
      </c>
      <c r="G188" t="s">
        <v>112</v>
      </c>
      <c r="H188" s="7">
        <v>0.12</v>
      </c>
      <c r="I188" s="9">
        <v>12</v>
      </c>
      <c r="J188" s="6">
        <f>CEILING(F188*(1+H188),I188)</f>
        <v>672</v>
      </c>
      <c r="K188" s="9">
        <v>6</v>
      </c>
      <c r="L188" s="5">
        <f>ROUND(J188*K188,2)</f>
        <v>4032.0</v>
      </c>
      <c r="M188" s="9">
        <v>0.1</v>
      </c>
      <c r="N188" s="6">
        <f>ROUND(F188*M188,3)</f>
        <v>60.0</v>
      </c>
      <c r="O188" s="5">
        <f>'Labor rates'!B8</f>
        <v>48</v>
      </c>
      <c r="P188" s="5">
        <f>ROUND(N188*O188,2)</f>
        <v>2880.0</v>
      </c>
      <c r="Q188" s="9">
        <v>0</v>
      </c>
      <c r="R188" s="5">
        <f>ROUND(L188+P188+Q188,2)</f>
        <v>6912.0</v>
      </c>
      <c r="S188" s="7">
        <v>0.3</v>
      </c>
      <c r="T188" s="5">
        <f>ROUND(R188*(1-S188),2)</f>
        <v>4838.4</v>
      </c>
      <c r="U188" s="5">
        <f>ROUND(R188*(1+S188),2)</f>
        <v>8985.6</v>
      </c>
      <c r="V188" t="s">
        <v>95</v>
      </c>
      <c r="W188" t="s">
        <v>787</v>
      </c>
      <c r="X188" t="s">
        <v>861</v>
      </c>
      <c r="Y188" t="s">
        <v>98</v>
      </c>
      <c r="Z188" t="s">
        <v>99</v>
      </c>
      <c r="AA188" s="6">
        <f>J188/I188</f>
        <v>56.0</v>
      </c>
      <c r="AB188" s="6">
        <f>J188-F188</f>
        <v>72.0</v>
      </c>
      <c r="AC188" s="5">
        <f>L188*(1-S188)</f>
        <v>2822.3999999999996</v>
      </c>
      <c r="AD188" s="5">
        <f>L188*(1+S188)</f>
        <v>5241.6</v>
      </c>
    </row>
    <row r="189" spans="1:30">
      <c r="A189" t="s">
        <v>862</v>
      </c>
      <c r="B189" t="s">
        <v>39</v>
      </c>
      <c r="C189" t="s">
        <v>784</v>
      </c>
      <c r="D189" t="s">
        <v>863</v>
      </c>
      <c r="E189" t="s">
        <v>864</v>
      </c>
      <c r="F189" s="9">
        <v>12</v>
      </c>
      <c r="G189" t="s">
        <v>155</v>
      </c>
      <c r="H189" s="7">
        <v>0.05</v>
      </c>
      <c r="I189" s="9">
        <v>1</v>
      </c>
      <c r="J189" s="6">
        <f>CEILING(F189*(1+H189),I189)</f>
        <v>13</v>
      </c>
      <c r="K189" s="9">
        <v>32</v>
      </c>
      <c r="L189" s="5">
        <f>ROUND(J189*K189,2)</f>
        <v>416.0</v>
      </c>
      <c r="M189" s="9">
        <v>0.15</v>
      </c>
      <c r="N189" s="6">
        <f>ROUND(F189*M189,3)</f>
        <v>1.8</v>
      </c>
      <c r="O189" s="5">
        <f>'Labor rates'!B8</f>
        <v>48</v>
      </c>
      <c r="P189" s="5">
        <f>ROUND(N189*O189,2)</f>
        <v>86.4</v>
      </c>
      <c r="Q189" s="9">
        <v>0</v>
      </c>
      <c r="R189" s="5">
        <f>ROUND(L189+P189+Q189,2)</f>
        <v>502.4</v>
      </c>
      <c r="S189" s="7">
        <v>0.3</v>
      </c>
      <c r="T189" s="5">
        <f>ROUND(R189*(1-S189),2)</f>
        <v>351.68</v>
      </c>
      <c r="U189" s="5">
        <f>ROUND(R189*(1+S189),2)</f>
        <v>653.12</v>
      </c>
      <c r="V189" t="s">
        <v>95</v>
      </c>
      <c r="W189" t="s">
        <v>787</v>
      </c>
      <c r="X189" t="s">
        <v>865</v>
      </c>
      <c r="Y189" t="s">
        <v>98</v>
      </c>
      <c r="Z189" t="s">
        <v>99</v>
      </c>
      <c r="AA189" s="6">
        <f>J189/I189</f>
        <v>13.0</v>
      </c>
      <c r="AB189" s="6">
        <f>J189-F189</f>
        <v>1.0</v>
      </c>
      <c r="AC189" s="5">
        <f>L189*(1-S189)</f>
        <v>291.2</v>
      </c>
      <c r="AD189" s="5">
        <f>L189*(1+S189)</f>
        <v>540.8000000000001</v>
      </c>
    </row>
    <row r="190" spans="1:30">
      <c r="A190" t="s">
        <v>866</v>
      </c>
      <c r="B190" t="s">
        <v>39</v>
      </c>
      <c r="C190" t="s">
        <v>784</v>
      </c>
      <c r="D190" t="s">
        <v>867</v>
      </c>
      <c r="E190" t="s">
        <v>868</v>
      </c>
      <c r="F190" s="9">
        <v>6</v>
      </c>
      <c r="G190" t="s">
        <v>155</v>
      </c>
      <c r="H190" s="7">
        <v>0.05</v>
      </c>
      <c r="I190" s="9">
        <v>1</v>
      </c>
      <c r="J190" s="6">
        <f>CEILING(F190*(1+H190),I190)</f>
        <v>7</v>
      </c>
      <c r="K190" s="9">
        <v>38</v>
      </c>
      <c r="L190" s="5">
        <f>ROUND(J190*K190,2)</f>
        <v>266.0</v>
      </c>
      <c r="M190" s="9">
        <v>0.2</v>
      </c>
      <c r="N190" s="6">
        <f>ROUND(F190*M190,3)</f>
        <v>1.2</v>
      </c>
      <c r="O190" s="5">
        <f>'Labor rates'!B8</f>
        <v>48</v>
      </c>
      <c r="P190" s="5">
        <f>ROUND(N190*O190,2)</f>
        <v>57.6</v>
      </c>
      <c r="Q190" s="9">
        <v>0</v>
      </c>
      <c r="R190" s="5">
        <f>ROUND(L190+P190+Q190,2)</f>
        <v>323.6</v>
      </c>
      <c r="S190" s="7">
        <v>0.3</v>
      </c>
      <c r="T190" s="5">
        <f>ROUND(R190*(1-S190),2)</f>
        <v>226.52</v>
      </c>
      <c r="U190" s="5">
        <f>ROUND(R190*(1+S190),2)</f>
        <v>420.68</v>
      </c>
      <c r="V190" t="s">
        <v>95</v>
      </c>
      <c r="W190" t="s">
        <v>787</v>
      </c>
      <c r="X190" t="s">
        <v>869</v>
      </c>
      <c r="Y190" t="s">
        <v>98</v>
      </c>
      <c r="Z190" t="s">
        <v>99</v>
      </c>
      <c r="AA190" s="6">
        <f>J190/I190</f>
        <v>7.0</v>
      </c>
      <c r="AB190" s="6">
        <f>J190-F190</f>
        <v>1.0</v>
      </c>
      <c r="AC190" s="5">
        <f>L190*(1-S190)</f>
        <v>186.2</v>
      </c>
      <c r="AD190" s="5">
        <f>L190*(1+S190)</f>
        <v>345.8</v>
      </c>
    </row>
    <row r="191" spans="1:30">
      <c r="A191" t="s">
        <v>870</v>
      </c>
      <c r="B191" t="s">
        <v>39</v>
      </c>
      <c r="C191" t="s">
        <v>784</v>
      </c>
      <c r="D191" t="s">
        <v>306</v>
      </c>
      <c r="E191" t="s">
        <v>871</v>
      </c>
      <c r="F191" s="9">
        <v>700</v>
      </c>
      <c r="G191" t="s">
        <v>112</v>
      </c>
      <c r="H191" s="7">
        <v>0.1</v>
      </c>
      <c r="I191" s="9">
        <v>1</v>
      </c>
      <c r="J191" s="6">
        <f>CEILING(F191*(1+H191),I191)</f>
        <v>770</v>
      </c>
      <c r="K191" s="9">
        <v>1.5</v>
      </c>
      <c r="L191" s="5">
        <f>ROUND(J191*K191,2)</f>
        <v>1155.0</v>
      </c>
      <c r="M191" s="9">
        <v>0.025</v>
      </c>
      <c r="N191" s="6">
        <f>ROUND(F191*M191,3)</f>
        <v>17.5</v>
      </c>
      <c r="O191" s="5">
        <f>'Labor rates'!B8</f>
        <v>48</v>
      </c>
      <c r="P191" s="5">
        <f>ROUND(N191*O191,2)</f>
        <v>840.0</v>
      </c>
      <c r="Q191" s="9">
        <v>0</v>
      </c>
      <c r="R191" s="5">
        <f>ROUND(L191+P191+Q191,2)</f>
        <v>1995.0</v>
      </c>
      <c r="S191" s="7">
        <v>0.3</v>
      </c>
      <c r="T191" s="5">
        <f>ROUND(R191*(1-S191),2)</f>
        <v>1396.5</v>
      </c>
      <c r="U191" s="5">
        <f>ROUND(R191*(1+S191),2)</f>
        <v>2593.5</v>
      </c>
      <c r="V191" t="s">
        <v>95</v>
      </c>
      <c r="W191" t="s">
        <v>787</v>
      </c>
      <c r="X191" t="s">
        <v>872</v>
      </c>
      <c r="Y191" t="s">
        <v>98</v>
      </c>
      <c r="Z191" t="s">
        <v>99</v>
      </c>
      <c r="AA191" s="6">
        <f>J191/I191</f>
        <v>770.0</v>
      </c>
      <c r="AB191" s="6">
        <f>J191-F191</f>
        <v>70.0</v>
      </c>
      <c r="AC191" s="5">
        <f>L191*(1-S191)</f>
        <v>808.5</v>
      </c>
      <c r="AD191" s="5">
        <f>L191*(1+S191)</f>
        <v>1501.5</v>
      </c>
    </row>
    <row r="192" spans="1:30">
      <c r="A192" t="s">
        <v>873</v>
      </c>
      <c r="B192" t="s">
        <v>39</v>
      </c>
      <c r="C192" t="s">
        <v>784</v>
      </c>
      <c r="D192" t="s">
        <v>874</v>
      </c>
      <c r="E192" t="s">
        <v>875</v>
      </c>
      <c r="F192" s="9">
        <v>25</v>
      </c>
      <c r="G192" t="s">
        <v>155</v>
      </c>
      <c r="H192" s="7">
        <v>0</v>
      </c>
      <c r="I192" s="9">
        <v>1</v>
      </c>
      <c r="J192" s="6">
        <f>CEILING(F192*(1+H192),I192)</f>
        <v>25</v>
      </c>
      <c r="K192" s="9">
        <v>9</v>
      </c>
      <c r="L192" s="5">
        <f>ROUND(J192*K192,2)</f>
        <v>225.0</v>
      </c>
      <c r="M192" s="9">
        <v>0.2</v>
      </c>
      <c r="N192" s="6">
        <f>ROUND(F192*M192,3)</f>
        <v>5.0</v>
      </c>
      <c r="O192" s="5">
        <f>'Labor rates'!B8</f>
        <v>48</v>
      </c>
      <c r="P192" s="5">
        <f>ROUND(N192*O192,2)</f>
        <v>240.0</v>
      </c>
      <c r="Q192" s="9">
        <v>0</v>
      </c>
      <c r="R192" s="5">
        <f>ROUND(L192+P192+Q192,2)</f>
        <v>465.0</v>
      </c>
      <c r="S192" s="7">
        <v>0.3</v>
      </c>
      <c r="T192" s="5">
        <f>ROUND(R192*(1-S192),2)</f>
        <v>325.5</v>
      </c>
      <c r="U192" s="5">
        <f>ROUND(R192*(1+S192),2)</f>
        <v>604.5</v>
      </c>
      <c r="V192" t="s">
        <v>95</v>
      </c>
      <c r="W192" t="s">
        <v>787</v>
      </c>
      <c r="X192" t="s">
        <v>876</v>
      </c>
      <c r="Y192" t="s">
        <v>98</v>
      </c>
      <c r="Z192" t="s">
        <v>99</v>
      </c>
      <c r="AA192" s="6">
        <f>J192/I192</f>
        <v>25.0</v>
      </c>
      <c r="AB192" s="6">
        <f>J192-F192</f>
        <v>0.0</v>
      </c>
      <c r="AC192" s="5">
        <f>L192*(1-S192)</f>
        <v>157.5</v>
      </c>
      <c r="AD192" s="5">
        <f>L192*(1+S192)</f>
        <v>292.5</v>
      </c>
    </row>
    <row r="193" spans="1:30">
      <c r="A193" t="s">
        <v>877</v>
      </c>
      <c r="B193" t="s">
        <v>39</v>
      </c>
      <c r="C193" t="s">
        <v>784</v>
      </c>
      <c r="D193" t="s">
        <v>878</v>
      </c>
      <c r="E193" t="s">
        <v>879</v>
      </c>
      <c r="F193" s="9">
        <v>3</v>
      </c>
      <c r="G193" t="s">
        <v>164</v>
      </c>
      <c r="H193" s="7">
        <v>0</v>
      </c>
      <c r="I193" s="9">
        <v>1</v>
      </c>
      <c r="J193" s="6">
        <f>CEILING(F193*(1+H193),I193)</f>
        <v>3</v>
      </c>
      <c r="K193" s="9">
        <v>1450</v>
      </c>
      <c r="L193" s="5">
        <f>ROUND(J193*K193,2)</f>
        <v>4350.0</v>
      </c>
      <c r="M193" s="9">
        <v>3</v>
      </c>
      <c r="N193" s="6">
        <f>ROUND(F193*M193,3)</f>
        <v>9.0</v>
      </c>
      <c r="O193" s="5">
        <f>'Labor rates'!B8</f>
        <v>48</v>
      </c>
      <c r="P193" s="5">
        <f>ROUND(N193*O193,2)</f>
        <v>432.0</v>
      </c>
      <c r="Q193" s="9">
        <v>0</v>
      </c>
      <c r="R193" s="5">
        <f>ROUND(L193+P193+Q193,2)</f>
        <v>4782.0</v>
      </c>
      <c r="S193" s="7">
        <v>0.3</v>
      </c>
      <c r="T193" s="5">
        <f>ROUND(R193*(1-S193),2)</f>
        <v>3347.4</v>
      </c>
      <c r="U193" s="5">
        <f>ROUND(R193*(1+S193),2)</f>
        <v>6216.6</v>
      </c>
      <c r="V193" t="s">
        <v>95</v>
      </c>
      <c r="W193" t="s">
        <v>787</v>
      </c>
      <c r="X193" t="s">
        <v>880</v>
      </c>
      <c r="Y193" t="s">
        <v>98</v>
      </c>
      <c r="Z193" t="s">
        <v>99</v>
      </c>
      <c r="AA193" s="6">
        <f>J193/I193</f>
        <v>3.0</v>
      </c>
      <c r="AB193" s="6">
        <f>J193-F193</f>
        <v>0.0</v>
      </c>
      <c r="AC193" s="5">
        <f>L193*(1-S193)</f>
        <v>3045.0</v>
      </c>
      <c r="AD193" s="5">
        <f>L193*(1+S193)</f>
        <v>5655.0</v>
      </c>
    </row>
    <row r="194" spans="1:30">
      <c r="A194" t="s">
        <v>881</v>
      </c>
      <c r="B194" t="s">
        <v>39</v>
      </c>
      <c r="C194" t="s">
        <v>784</v>
      </c>
      <c r="D194" t="s">
        <v>141</v>
      </c>
      <c r="E194" t="s">
        <v>882</v>
      </c>
      <c r="F194" s="9">
        <v>950</v>
      </c>
      <c r="G194" t="s">
        <v>94</v>
      </c>
      <c r="H194" s="7">
        <v>0.1</v>
      </c>
      <c r="I194" s="9">
        <v>16</v>
      </c>
      <c r="J194" s="6">
        <f>CEILING(F194*(1+H194),I194)</f>
        <v>1056</v>
      </c>
      <c r="K194" s="9">
        <v>1.9</v>
      </c>
      <c r="L194" s="5">
        <f>ROUND(J194*K194,2)</f>
        <v>2006.4</v>
      </c>
      <c r="M194" s="9">
        <v>0.06</v>
      </c>
      <c r="N194" s="6">
        <f>ROUND(F194*M194,3)</f>
        <v>57.0</v>
      </c>
      <c r="O194" s="5">
        <f>'Labor rates'!B8</f>
        <v>48</v>
      </c>
      <c r="P194" s="5">
        <f>ROUND(N194*O194,2)</f>
        <v>2736.0</v>
      </c>
      <c r="Q194" s="9">
        <v>0</v>
      </c>
      <c r="R194" s="5">
        <f>ROUND(L194+P194+Q194,2)</f>
        <v>4742.4</v>
      </c>
      <c r="S194" s="7">
        <v>0.3</v>
      </c>
      <c r="T194" s="5">
        <f>ROUND(R194*(1-S194),2)</f>
        <v>3319.68</v>
      </c>
      <c r="U194" s="5">
        <f>ROUND(R194*(1+S194),2)</f>
        <v>6165.12</v>
      </c>
      <c r="V194" t="s">
        <v>95</v>
      </c>
      <c r="W194" t="s">
        <v>787</v>
      </c>
      <c r="X194" t="s">
        <v>883</v>
      </c>
      <c r="Y194" t="s">
        <v>98</v>
      </c>
      <c r="Z194" t="s">
        <v>99</v>
      </c>
      <c r="AA194" s="6">
        <f>J194/I194</f>
        <v>66.0</v>
      </c>
      <c r="AB194" s="6">
        <f>J194-F194</f>
        <v>106.0</v>
      </c>
      <c r="AC194" s="5">
        <f>L194*(1-S194)</f>
        <v>1404.48</v>
      </c>
      <c r="AD194" s="5">
        <f>L194*(1+S194)</f>
        <v>2608.32</v>
      </c>
    </row>
    <row r="195" spans="1:30">
      <c r="A195" t="s">
        <v>884</v>
      </c>
      <c r="B195" t="s">
        <v>39</v>
      </c>
      <c r="C195" t="s">
        <v>784</v>
      </c>
      <c r="D195" t="s">
        <v>885</v>
      </c>
      <c r="E195" t="s">
        <v>886</v>
      </c>
      <c r="F195" s="9">
        <v>1250</v>
      </c>
      <c r="G195" t="s">
        <v>94</v>
      </c>
      <c r="H195" s="7">
        <v>0.1</v>
      </c>
      <c r="I195" s="9">
        <v>16</v>
      </c>
      <c r="J195" s="6">
        <f>CEILING(F195*(1+H195),I195)</f>
        <v>1376</v>
      </c>
      <c r="K195" s="9">
        <v>1.6</v>
      </c>
      <c r="L195" s="5">
        <f>ROUND(J195*K195,2)</f>
        <v>2201.6</v>
      </c>
      <c r="M195" s="9">
        <v>0.05</v>
      </c>
      <c r="N195" s="6">
        <f>ROUND(F195*M195,3)</f>
        <v>62.5</v>
      </c>
      <c r="O195" s="5">
        <f>'Labor rates'!B8</f>
        <v>48</v>
      </c>
      <c r="P195" s="5">
        <f>ROUND(N195*O195,2)</f>
        <v>3000.0</v>
      </c>
      <c r="Q195" s="9">
        <v>0</v>
      </c>
      <c r="R195" s="5">
        <f>ROUND(L195+P195+Q195,2)</f>
        <v>5201.6</v>
      </c>
      <c r="S195" s="7">
        <v>0.3</v>
      </c>
      <c r="T195" s="5">
        <f>ROUND(R195*(1-S195),2)</f>
        <v>3641.12</v>
      </c>
      <c r="U195" s="5">
        <f>ROUND(R195*(1+S195),2)</f>
        <v>6762.08</v>
      </c>
      <c r="V195" t="s">
        <v>95</v>
      </c>
      <c r="W195" t="s">
        <v>787</v>
      </c>
      <c r="X195" t="s">
        <v>887</v>
      </c>
      <c r="Y195" t="s">
        <v>98</v>
      </c>
      <c r="Z195" t="s">
        <v>99</v>
      </c>
      <c r="AA195" s="6">
        <f>J195/I195</f>
        <v>86.0</v>
      </c>
      <c r="AB195" s="6">
        <f>J195-F195</f>
        <v>126.0</v>
      </c>
      <c r="AC195" s="5">
        <f>L195*(1-S195)</f>
        <v>1541.12</v>
      </c>
      <c r="AD195" s="5">
        <f>L195*(1+S195)</f>
        <v>2862.08</v>
      </c>
    </row>
    <row r="196" spans="1:30">
      <c r="A196" t="s">
        <v>888</v>
      </c>
      <c r="B196" t="s">
        <v>39</v>
      </c>
      <c r="C196" t="s">
        <v>784</v>
      </c>
      <c r="D196" t="s">
        <v>889</v>
      </c>
      <c r="E196" t="s">
        <v>890</v>
      </c>
      <c r="F196" s="9">
        <v>5000</v>
      </c>
      <c r="G196" t="s">
        <v>164</v>
      </c>
      <c r="H196" s="7">
        <v>0</v>
      </c>
      <c r="I196" s="9">
        <v>1000</v>
      </c>
      <c r="J196" s="6">
        <f>CEILING(F196*(1+H196),I196)</f>
        <v>5000</v>
      </c>
      <c r="K196" s="9">
        <v>0.012</v>
      </c>
      <c r="L196" s="5">
        <f>ROUND(J196*K196,2)</f>
        <v>60.0</v>
      </c>
      <c r="M196" s="9">
        <v>0.001</v>
      </c>
      <c r="N196" s="6">
        <f>ROUND(F196*M196,3)</f>
        <v>5.0</v>
      </c>
      <c r="O196" s="5">
        <f>'Labor rates'!B8</f>
        <v>48</v>
      </c>
      <c r="P196" s="5">
        <f>ROUND(N196*O196,2)</f>
        <v>240.0</v>
      </c>
      <c r="Q196" s="9">
        <v>0</v>
      </c>
      <c r="R196" s="5">
        <f>ROUND(L196+P196+Q196,2)</f>
        <v>300.0</v>
      </c>
      <c r="S196" s="7">
        <v>0.3</v>
      </c>
      <c r="T196" s="5">
        <f>ROUND(R196*(1-S196),2)</f>
        <v>210.0</v>
      </c>
      <c r="U196" s="5">
        <f>ROUND(R196*(1+S196),2)</f>
        <v>390.0</v>
      </c>
      <c r="V196" t="s">
        <v>95</v>
      </c>
      <c r="W196" t="s">
        <v>787</v>
      </c>
      <c r="X196" t="s">
        <v>891</v>
      </c>
      <c r="Y196" t="s">
        <v>98</v>
      </c>
      <c r="Z196" t="s">
        <v>99</v>
      </c>
      <c r="AA196" s="6">
        <f>J196/I196</f>
        <v>5.0</v>
      </c>
      <c r="AB196" s="6">
        <f>J196-F196</f>
        <v>0.0</v>
      </c>
      <c r="AC196" s="5">
        <f>L196*(1-S196)</f>
        <v>42.0</v>
      </c>
      <c r="AD196" s="5">
        <f>L196*(1+S196)</f>
        <v>78.0</v>
      </c>
    </row>
    <row r="197" spans="1:30">
      <c r="A197" t="s">
        <v>892</v>
      </c>
      <c r="B197" t="s">
        <v>39</v>
      </c>
      <c r="C197" t="s">
        <v>784</v>
      </c>
      <c r="D197" t="s">
        <v>893</v>
      </c>
      <c r="E197" t="s">
        <v>894</v>
      </c>
      <c r="F197" s="9">
        <v>60</v>
      </c>
      <c r="G197" t="s">
        <v>779</v>
      </c>
      <c r="H197" s="7">
        <v>0</v>
      </c>
      <c r="I197" s="9">
        <v>1</v>
      </c>
      <c r="J197" s="6">
        <f>CEILING(F197*(1+H197),I197)</f>
        <v>60</v>
      </c>
      <c r="K197" s="9">
        <v>4</v>
      </c>
      <c r="L197" s="5">
        <f>ROUND(J197*K197,2)</f>
        <v>240.0</v>
      </c>
      <c r="M197" s="9">
        <v>0.12</v>
      </c>
      <c r="N197" s="6">
        <f>ROUND(F197*M197,3)</f>
        <v>7.2</v>
      </c>
      <c r="O197" s="5">
        <f>'Labor rates'!B8</f>
        <v>48</v>
      </c>
      <c r="P197" s="5">
        <f>ROUND(N197*O197,2)</f>
        <v>345.6</v>
      </c>
      <c r="Q197" s="9">
        <v>0</v>
      </c>
      <c r="R197" s="5">
        <f>ROUND(L197+P197+Q197,2)</f>
        <v>585.6</v>
      </c>
      <c r="S197" s="7">
        <v>0.3</v>
      </c>
      <c r="T197" s="5">
        <f>ROUND(R197*(1-S197),2)</f>
        <v>409.92</v>
      </c>
      <c r="U197" s="5">
        <f>ROUND(R197*(1+S197),2)</f>
        <v>761.28</v>
      </c>
      <c r="V197" t="s">
        <v>95</v>
      </c>
      <c r="W197" t="s">
        <v>787</v>
      </c>
      <c r="X197" t="s">
        <v>895</v>
      </c>
      <c r="Y197" t="s">
        <v>98</v>
      </c>
      <c r="Z197" t="s">
        <v>99</v>
      </c>
      <c r="AA197" s="6">
        <f>J197/I197</f>
        <v>60.0</v>
      </c>
      <c r="AB197" s="6">
        <f>J197-F197</f>
        <v>0.0</v>
      </c>
      <c r="AC197" s="5">
        <f>L197*(1-S197)</f>
        <v>168.0</v>
      </c>
      <c r="AD197" s="5">
        <f>L197*(1+S197)</f>
        <v>312.0</v>
      </c>
    </row>
    <row r="198" spans="1:30">
      <c r="A198" t="s">
        <v>896</v>
      </c>
      <c r="B198" t="s">
        <v>39</v>
      </c>
      <c r="C198" t="s">
        <v>784</v>
      </c>
      <c r="D198" t="s">
        <v>897</v>
      </c>
      <c r="E198" t="s">
        <v>898</v>
      </c>
      <c r="F198" s="9">
        <v>4</v>
      </c>
      <c r="G198" t="s">
        <v>899</v>
      </c>
      <c r="H198" s="7">
        <v>0</v>
      </c>
      <c r="I198" s="9">
        <v>1</v>
      </c>
      <c r="J198" s="6">
        <f>CEILING(F198*(1+H198),I198)</f>
        <v>4</v>
      </c>
      <c r="K198" s="9">
        <v>110</v>
      </c>
      <c r="L198" s="5">
        <f>ROUND(J198*K198,2)</f>
        <v>440.0</v>
      </c>
      <c r="M198" s="9">
        <v>0.6</v>
      </c>
      <c r="N198" s="6">
        <f>ROUND(F198*M198,3)</f>
        <v>2.4</v>
      </c>
      <c r="O198" s="5">
        <f>'Labor rates'!B8</f>
        <v>48</v>
      </c>
      <c r="P198" s="5">
        <f>ROUND(N198*O198,2)</f>
        <v>115.2</v>
      </c>
      <c r="Q198" s="9">
        <v>0</v>
      </c>
      <c r="R198" s="5">
        <f>ROUND(L198+P198+Q198,2)</f>
        <v>555.2</v>
      </c>
      <c r="S198" s="7">
        <v>0.3</v>
      </c>
      <c r="T198" s="5">
        <f>ROUND(R198*(1-S198),2)</f>
        <v>388.64</v>
      </c>
      <c r="U198" s="5">
        <f>ROUND(R198*(1+S198),2)</f>
        <v>721.76</v>
      </c>
      <c r="V198" t="s">
        <v>95</v>
      </c>
      <c r="W198" t="s">
        <v>787</v>
      </c>
      <c r="X198" t="s">
        <v>900</v>
      </c>
      <c r="Y198" t="s">
        <v>98</v>
      </c>
      <c r="Z198" t="s">
        <v>99</v>
      </c>
      <c r="AA198" s="6">
        <f>J198/I198</f>
        <v>4.0</v>
      </c>
      <c r="AB198" s="6">
        <f>J198-F198</f>
        <v>0.0</v>
      </c>
      <c r="AC198" s="5">
        <f>L198*(1-S198)</f>
        <v>308.0</v>
      </c>
      <c r="AD198" s="5">
        <f>L198*(1+S198)</f>
        <v>572.0</v>
      </c>
    </row>
    <row r="199" spans="1:30">
      <c r="A199" t="s">
        <v>901</v>
      </c>
      <c r="B199" t="s">
        <v>39</v>
      </c>
      <c r="C199" t="s">
        <v>784</v>
      </c>
      <c r="D199" t="s">
        <v>902</v>
      </c>
      <c r="E199" t="s">
        <v>903</v>
      </c>
      <c r="F199" s="9">
        <v>5</v>
      </c>
      <c r="G199" t="s">
        <v>164</v>
      </c>
      <c r="H199" s="7">
        <v>0</v>
      </c>
      <c r="I199" s="9">
        <v>1</v>
      </c>
      <c r="J199" s="6">
        <f>CEILING(F199*(1+H199),I199)</f>
        <v>5</v>
      </c>
      <c r="K199" s="9">
        <v>180</v>
      </c>
      <c r="L199" s="5">
        <f>ROUND(J199*K199,2)</f>
        <v>900.0</v>
      </c>
      <c r="M199" s="9">
        <v>0.5</v>
      </c>
      <c r="N199" s="6">
        <f>ROUND(F199*M199,3)</f>
        <v>2.5</v>
      </c>
      <c r="O199" s="5">
        <f>'Labor rates'!B8</f>
        <v>48</v>
      </c>
      <c r="P199" s="5">
        <f>ROUND(N199*O199,2)</f>
        <v>120.0</v>
      </c>
      <c r="Q199" s="9">
        <v>0</v>
      </c>
      <c r="R199" s="5">
        <f>ROUND(L199+P199+Q199,2)</f>
        <v>1020.0</v>
      </c>
      <c r="S199" s="7">
        <v>0.3</v>
      </c>
      <c r="T199" s="5">
        <f>ROUND(R199*(1-S199),2)</f>
        <v>714.0</v>
      </c>
      <c r="U199" s="5">
        <f>ROUND(R199*(1+S199),2)</f>
        <v>1326.0</v>
      </c>
      <c r="V199" t="s">
        <v>95</v>
      </c>
      <c r="W199" t="s">
        <v>787</v>
      </c>
      <c r="X199" t="s">
        <v>904</v>
      </c>
      <c r="Y199" t="s">
        <v>98</v>
      </c>
      <c r="Z199" t="s">
        <v>99</v>
      </c>
      <c r="AA199" s="6">
        <f>J199/I199</f>
        <v>5.0</v>
      </c>
      <c r="AB199" s="6">
        <f>J199-F199</f>
        <v>0.0</v>
      </c>
      <c r="AC199" s="5">
        <f>L199*(1-S199)</f>
        <v>630.0</v>
      </c>
      <c r="AD199" s="5">
        <f>L199*(1+S199)</f>
        <v>1170.0</v>
      </c>
    </row>
    <row r="200" spans="1:30">
      <c r="A200" t="s">
        <v>905</v>
      </c>
      <c r="B200" t="s">
        <v>39</v>
      </c>
      <c r="C200" t="s">
        <v>784</v>
      </c>
      <c r="D200" t="s">
        <v>906</v>
      </c>
      <c r="E200" t="s">
        <v>907</v>
      </c>
      <c r="F200" s="9">
        <v>675</v>
      </c>
      <c r="G200" t="s">
        <v>112</v>
      </c>
      <c r="H200" s="7">
        <v>0.05</v>
      </c>
      <c r="I200" s="9">
        <v>1</v>
      </c>
      <c r="J200" s="6">
        <f>CEILING(F200*(1+H200),I200)</f>
        <v>709</v>
      </c>
      <c r="K200" s="9">
        <v>1.8</v>
      </c>
      <c r="L200" s="5">
        <f>ROUND(J200*K200,2)</f>
        <v>1276.2</v>
      </c>
      <c r="M200" s="9">
        <v>0.03</v>
      </c>
      <c r="N200" s="6">
        <f>ROUND(F200*M200,3)</f>
        <v>20.25</v>
      </c>
      <c r="O200" s="5">
        <f>'Labor rates'!B8</f>
        <v>48</v>
      </c>
      <c r="P200" s="5">
        <f>ROUND(N200*O200,2)</f>
        <v>972.0</v>
      </c>
      <c r="Q200" s="9">
        <v>0</v>
      </c>
      <c r="R200" s="5">
        <f>ROUND(L200+P200+Q200,2)</f>
        <v>2248.2</v>
      </c>
      <c r="S200" s="7">
        <v>0.3</v>
      </c>
      <c r="T200" s="5">
        <f>ROUND(R200*(1-S200),2)</f>
        <v>1573.74</v>
      </c>
      <c r="U200" s="5">
        <f>ROUND(R200*(1+S200),2)</f>
        <v>2922.66</v>
      </c>
      <c r="V200" t="s">
        <v>95</v>
      </c>
      <c r="W200" t="s">
        <v>787</v>
      </c>
      <c r="X200" t="s">
        <v>908</v>
      </c>
      <c r="Y200" t="s">
        <v>98</v>
      </c>
      <c r="Z200" t="s">
        <v>99</v>
      </c>
      <c r="AA200" s="6">
        <f>J200/I200</f>
        <v>709.0</v>
      </c>
      <c r="AB200" s="6">
        <f>J200-F200</f>
        <v>34.0</v>
      </c>
      <c r="AC200" s="5">
        <f>L200*(1-S200)</f>
        <v>893.34</v>
      </c>
      <c r="AD200" s="5">
        <f>L200*(1+S200)</f>
        <v>1659.0600000000002</v>
      </c>
    </row>
    <row r="201" spans="1:30">
      <c r="A201" t="s">
        <v>909</v>
      </c>
      <c r="B201" t="s">
        <v>40</v>
      </c>
      <c r="C201" t="s">
        <v>910</v>
      </c>
      <c r="D201" t="s">
        <v>911</v>
      </c>
      <c r="E201" t="s">
        <v>912</v>
      </c>
      <c r="F201" s="9">
        <v>28</v>
      </c>
      <c r="G201" t="s">
        <v>94</v>
      </c>
      <c r="H201" s="7">
        <v>0</v>
      </c>
      <c r="I201" s="9">
        <v>1</v>
      </c>
      <c r="J201" s="6">
        <f>CEILING(F201*(1+H201),I201)</f>
        <v>28</v>
      </c>
      <c r="K201" s="9">
        <v>260</v>
      </c>
      <c r="L201" s="5">
        <f>ROUND(J201*K201,2)</f>
        <v>7280.0</v>
      </c>
      <c r="M201" s="9">
        <v>0.7</v>
      </c>
      <c r="N201" s="6">
        <f>ROUND(F201*M201,3)</f>
        <v>19.6</v>
      </c>
      <c r="O201" s="5">
        <f>'Labor rates'!B9</f>
        <v>55</v>
      </c>
      <c r="P201" s="5">
        <f>ROUND(N201*O201,2)</f>
        <v>1078.0</v>
      </c>
      <c r="Q201" s="9">
        <v>0</v>
      </c>
      <c r="R201" s="5">
        <f>ROUND(L201+P201+Q201,2)</f>
        <v>8358.0</v>
      </c>
      <c r="S201" s="7">
        <v>0.35</v>
      </c>
      <c r="T201" s="5">
        <f>ROUND(R201*(1-S201),2)</f>
        <v>5432.7</v>
      </c>
      <c r="U201" s="5">
        <f>ROUND(R201*(1+S201),2)</f>
        <v>11283.3</v>
      </c>
      <c r="V201" t="s">
        <v>95</v>
      </c>
      <c r="W201" t="s">
        <v>516</v>
      </c>
      <c r="X201" t="s">
        <v>913</v>
      </c>
      <c r="Y201" t="s">
        <v>98</v>
      </c>
      <c r="Z201" t="s">
        <v>99</v>
      </c>
      <c r="AA201" s="6">
        <f>J201/I201</f>
        <v>28.0</v>
      </c>
      <c r="AB201" s="6">
        <f>J201-F201</f>
        <v>0.0</v>
      </c>
      <c r="AC201" s="5">
        <f>L201*(1-S201)</f>
        <v>4732.0</v>
      </c>
      <c r="AD201" s="5">
        <f>L201*(1+S201)</f>
        <v>9828.0</v>
      </c>
    </row>
    <row r="202" spans="1:30">
      <c r="A202" t="s">
        <v>914</v>
      </c>
      <c r="B202" t="s">
        <v>40</v>
      </c>
      <c r="C202" t="s">
        <v>910</v>
      </c>
      <c r="D202" t="s">
        <v>915</v>
      </c>
      <c r="E202" t="s">
        <v>916</v>
      </c>
      <c r="F202" s="9">
        <v>14</v>
      </c>
      <c r="G202" t="s">
        <v>94</v>
      </c>
      <c r="H202" s="7">
        <v>0</v>
      </c>
      <c r="I202" s="9">
        <v>1</v>
      </c>
      <c r="J202" s="6">
        <f>CEILING(F202*(1+H202),I202)</f>
        <v>14</v>
      </c>
      <c r="K202" s="9">
        <v>200</v>
      </c>
      <c r="L202" s="5">
        <f>ROUND(J202*K202,2)</f>
        <v>2800.0</v>
      </c>
      <c r="M202" s="9">
        <v>0.7</v>
      </c>
      <c r="N202" s="6">
        <f>ROUND(F202*M202,3)</f>
        <v>9.8</v>
      </c>
      <c r="O202" s="5">
        <f>'Labor rates'!B9</f>
        <v>55</v>
      </c>
      <c r="P202" s="5">
        <f>ROUND(N202*O202,2)</f>
        <v>539.0</v>
      </c>
      <c r="Q202" s="9">
        <v>0</v>
      </c>
      <c r="R202" s="5">
        <f>ROUND(L202+P202+Q202,2)</f>
        <v>3339.0</v>
      </c>
      <c r="S202" s="7">
        <v>0.35</v>
      </c>
      <c r="T202" s="5">
        <f>ROUND(R202*(1-S202),2)</f>
        <v>2170.35</v>
      </c>
      <c r="U202" s="5">
        <f>ROUND(R202*(1+S202),2)</f>
        <v>4507.65</v>
      </c>
      <c r="V202" t="s">
        <v>95</v>
      </c>
      <c r="W202" t="s">
        <v>516</v>
      </c>
      <c r="X202" t="s">
        <v>913</v>
      </c>
      <c r="Y202" t="s">
        <v>98</v>
      </c>
      <c r="Z202" t="s">
        <v>99</v>
      </c>
      <c r="AA202" s="6">
        <f>J202/I202</f>
        <v>14.0</v>
      </c>
      <c r="AB202" s="6">
        <f>J202-F202</f>
        <v>0.0</v>
      </c>
      <c r="AC202" s="5">
        <f>L202*(1-S202)</f>
        <v>1820.0</v>
      </c>
      <c r="AD202" s="5">
        <f>L202*(1+S202)</f>
        <v>3780.0000000000005</v>
      </c>
    </row>
    <row r="203" spans="1:30">
      <c r="A203" t="s">
        <v>917</v>
      </c>
      <c r="B203" t="s">
        <v>40</v>
      </c>
      <c r="C203" t="s">
        <v>910</v>
      </c>
      <c r="D203" t="s">
        <v>918</v>
      </c>
      <c r="E203" t="s">
        <v>919</v>
      </c>
      <c r="F203" s="9">
        <v>4</v>
      </c>
      <c r="G203" t="s">
        <v>94</v>
      </c>
      <c r="H203" s="7">
        <v>0</v>
      </c>
      <c r="I203" s="9">
        <v>1</v>
      </c>
      <c r="J203" s="6">
        <f>CEILING(F203*(1+H203),I203)</f>
        <v>4</v>
      </c>
      <c r="K203" s="9">
        <v>420</v>
      </c>
      <c r="L203" s="5">
        <f>ROUND(J203*K203,2)</f>
        <v>1680.0</v>
      </c>
      <c r="M203" s="9">
        <v>0.7</v>
      </c>
      <c r="N203" s="6">
        <f>ROUND(F203*M203,3)</f>
        <v>2.8</v>
      </c>
      <c r="O203" s="5">
        <f>'Labor rates'!B9</f>
        <v>55</v>
      </c>
      <c r="P203" s="5">
        <f>ROUND(N203*O203,2)</f>
        <v>154.0</v>
      </c>
      <c r="Q203" s="9">
        <v>0</v>
      </c>
      <c r="R203" s="5">
        <f>ROUND(L203+P203+Q203,2)</f>
        <v>1834.0</v>
      </c>
      <c r="S203" s="7">
        <v>0.35</v>
      </c>
      <c r="T203" s="5">
        <f>ROUND(R203*(1-S203),2)</f>
        <v>1192.1</v>
      </c>
      <c r="U203" s="5">
        <f>ROUND(R203*(1+S203),2)</f>
        <v>2475.9</v>
      </c>
      <c r="V203" t="s">
        <v>95</v>
      </c>
      <c r="W203" t="s">
        <v>516</v>
      </c>
      <c r="X203" t="s">
        <v>913</v>
      </c>
      <c r="Y203" t="s">
        <v>98</v>
      </c>
      <c r="Z203" t="s">
        <v>99</v>
      </c>
      <c r="AA203" s="6">
        <f>J203/I203</f>
        <v>4.0</v>
      </c>
      <c r="AB203" s="6">
        <f>J203-F203</f>
        <v>0.0</v>
      </c>
      <c r="AC203" s="5">
        <f>L203*(1-S203)</f>
        <v>1092.0</v>
      </c>
      <c r="AD203" s="5">
        <f>L203*(1+S203)</f>
        <v>2268.0</v>
      </c>
    </row>
    <row r="204" spans="1:30">
      <c r="A204" t="s">
        <v>920</v>
      </c>
      <c r="B204" t="s">
        <v>40</v>
      </c>
      <c r="C204" t="s">
        <v>910</v>
      </c>
      <c r="D204" t="s">
        <v>921</v>
      </c>
      <c r="E204" t="s">
        <v>922</v>
      </c>
      <c r="F204" s="9">
        <v>63</v>
      </c>
      <c r="G204" t="s">
        <v>112</v>
      </c>
      <c r="H204" s="7">
        <v>0</v>
      </c>
      <c r="I204" s="9">
        <v>1</v>
      </c>
      <c r="J204" s="6">
        <f>CEILING(F204*(1+H204),I204)</f>
        <v>63</v>
      </c>
      <c r="K204" s="9">
        <v>55</v>
      </c>
      <c r="L204" s="5">
        <f>ROUND(J204*K204,2)</f>
        <v>3465.0</v>
      </c>
      <c r="M204" s="9">
        <v>0.12</v>
      </c>
      <c r="N204" s="6">
        <f>ROUND(F204*M204,3)</f>
        <v>7.56</v>
      </c>
      <c r="O204" s="5">
        <f>'Labor rates'!B9</f>
        <v>55</v>
      </c>
      <c r="P204" s="5">
        <f>ROUND(N204*O204,2)</f>
        <v>415.8</v>
      </c>
      <c r="Q204" s="9">
        <v>0</v>
      </c>
      <c r="R204" s="5">
        <f>ROUND(L204+P204+Q204,2)</f>
        <v>3880.8</v>
      </c>
      <c r="S204" s="7">
        <v>0.35</v>
      </c>
      <c r="T204" s="5">
        <f>ROUND(R204*(1-S204),2)</f>
        <v>2522.52</v>
      </c>
      <c r="U204" s="5">
        <f>ROUND(R204*(1+S204),2)</f>
        <v>5239.08</v>
      </c>
      <c r="V204" t="s">
        <v>95</v>
      </c>
      <c r="W204" t="s">
        <v>516</v>
      </c>
      <c r="X204" t="s">
        <v>923</v>
      </c>
      <c r="Y204" t="s">
        <v>98</v>
      </c>
      <c r="Z204" t="s">
        <v>99</v>
      </c>
      <c r="AA204" s="6">
        <f>J204/I204</f>
        <v>63.0</v>
      </c>
      <c r="AB204" s="6">
        <f>J204-F204</f>
        <v>0.0</v>
      </c>
      <c r="AC204" s="5">
        <f>L204*(1-S204)</f>
        <v>2252.25</v>
      </c>
      <c r="AD204" s="5">
        <f>L204*(1+S204)</f>
        <v>4677.75</v>
      </c>
    </row>
    <row r="205" spans="1:30">
      <c r="A205" t="s">
        <v>924</v>
      </c>
      <c r="B205" t="s">
        <v>40</v>
      </c>
      <c r="C205" t="s">
        <v>925</v>
      </c>
      <c r="D205" t="s">
        <v>911</v>
      </c>
      <c r="E205" t="s">
        <v>912</v>
      </c>
      <c r="F205" s="9">
        <v>9</v>
      </c>
      <c r="G205" t="s">
        <v>94</v>
      </c>
      <c r="H205" s="7">
        <v>0</v>
      </c>
      <c r="I205" s="9">
        <v>1</v>
      </c>
      <c r="J205" s="6">
        <f>CEILING(F205*(1+H205),I205)</f>
        <v>9</v>
      </c>
      <c r="K205" s="9">
        <v>260</v>
      </c>
      <c r="L205" s="5">
        <f>ROUND(J205*K205,2)</f>
        <v>2340.0</v>
      </c>
      <c r="M205" s="9">
        <v>0.7</v>
      </c>
      <c r="N205" s="6">
        <f>ROUND(F205*M205,3)</f>
        <v>6.3</v>
      </c>
      <c r="O205" s="5">
        <f>'Labor rates'!B9</f>
        <v>55</v>
      </c>
      <c r="P205" s="5">
        <f>ROUND(N205*O205,2)</f>
        <v>346.5</v>
      </c>
      <c r="Q205" s="9">
        <v>0</v>
      </c>
      <c r="R205" s="5">
        <f>ROUND(L205+P205+Q205,2)</f>
        <v>2686.5</v>
      </c>
      <c r="S205" s="7">
        <v>0.35</v>
      </c>
      <c r="T205" s="5">
        <f>ROUND(R205*(1-S205),2)</f>
        <v>1746.23</v>
      </c>
      <c r="U205" s="5">
        <f>ROUND(R205*(1+S205),2)</f>
        <v>3626.78</v>
      </c>
      <c r="V205" t="s">
        <v>95</v>
      </c>
      <c r="W205" t="s">
        <v>516</v>
      </c>
      <c r="X205" t="s">
        <v>926</v>
      </c>
      <c r="Y205" t="s">
        <v>98</v>
      </c>
      <c r="Z205" t="s">
        <v>99</v>
      </c>
      <c r="AA205" s="6">
        <f>J205/I205</f>
        <v>9.0</v>
      </c>
      <c r="AB205" s="6">
        <f>J205-F205</f>
        <v>0.0</v>
      </c>
      <c r="AC205" s="5">
        <f>L205*(1-S205)</f>
        <v>1521.0</v>
      </c>
      <c r="AD205" s="5">
        <f>L205*(1+S205)</f>
        <v>3159.0</v>
      </c>
    </row>
    <row r="206" spans="1:30">
      <c r="A206" t="s">
        <v>927</v>
      </c>
      <c r="B206" t="s">
        <v>40</v>
      </c>
      <c r="C206" t="s">
        <v>925</v>
      </c>
      <c r="D206" t="s">
        <v>915</v>
      </c>
      <c r="E206" t="s">
        <v>916</v>
      </c>
      <c r="F206" s="9">
        <v>9</v>
      </c>
      <c r="G206" t="s">
        <v>94</v>
      </c>
      <c r="H206" s="7">
        <v>0</v>
      </c>
      <c r="I206" s="9">
        <v>1</v>
      </c>
      <c r="J206" s="6">
        <f>CEILING(F206*(1+H206),I206)</f>
        <v>9</v>
      </c>
      <c r="K206" s="9">
        <v>200</v>
      </c>
      <c r="L206" s="5">
        <f>ROUND(J206*K206,2)</f>
        <v>1800.0</v>
      </c>
      <c r="M206" s="9">
        <v>0.7</v>
      </c>
      <c r="N206" s="6">
        <f>ROUND(F206*M206,3)</f>
        <v>6.3</v>
      </c>
      <c r="O206" s="5">
        <f>'Labor rates'!B9</f>
        <v>55</v>
      </c>
      <c r="P206" s="5">
        <f>ROUND(N206*O206,2)</f>
        <v>346.5</v>
      </c>
      <c r="Q206" s="9">
        <v>0</v>
      </c>
      <c r="R206" s="5">
        <f>ROUND(L206+P206+Q206,2)</f>
        <v>2146.5</v>
      </c>
      <c r="S206" s="7">
        <v>0.35</v>
      </c>
      <c r="T206" s="5">
        <f>ROUND(R206*(1-S206),2)</f>
        <v>1395.23</v>
      </c>
      <c r="U206" s="5">
        <f>ROUND(R206*(1+S206),2)</f>
        <v>2897.78</v>
      </c>
      <c r="V206" t="s">
        <v>95</v>
      </c>
      <c r="W206" t="s">
        <v>516</v>
      </c>
      <c r="X206" t="s">
        <v>926</v>
      </c>
      <c r="Y206" t="s">
        <v>98</v>
      </c>
      <c r="Z206" t="s">
        <v>99</v>
      </c>
      <c r="AA206" s="6">
        <f>J206/I206</f>
        <v>9.0</v>
      </c>
      <c r="AB206" s="6">
        <f>J206-F206</f>
        <v>0.0</v>
      </c>
      <c r="AC206" s="5">
        <f>L206*(1-S206)</f>
        <v>1170.0</v>
      </c>
      <c r="AD206" s="5">
        <f>L206*(1+S206)</f>
        <v>2430.0</v>
      </c>
    </row>
    <row r="207" spans="1:30">
      <c r="A207" t="s">
        <v>928</v>
      </c>
      <c r="B207" t="s">
        <v>40</v>
      </c>
      <c r="C207" t="s">
        <v>925</v>
      </c>
      <c r="D207" t="s">
        <v>918</v>
      </c>
      <c r="E207" t="s">
        <v>919</v>
      </c>
      <c r="F207" s="9">
        <v>4</v>
      </c>
      <c r="G207" t="s">
        <v>94</v>
      </c>
      <c r="H207" s="7">
        <v>0</v>
      </c>
      <c r="I207" s="9">
        <v>1</v>
      </c>
      <c r="J207" s="6">
        <f>CEILING(F207*(1+H207),I207)</f>
        <v>4</v>
      </c>
      <c r="K207" s="9">
        <v>420</v>
      </c>
      <c r="L207" s="5">
        <f>ROUND(J207*K207,2)</f>
        <v>1680.0</v>
      </c>
      <c r="M207" s="9">
        <v>0.7</v>
      </c>
      <c r="N207" s="6">
        <f>ROUND(F207*M207,3)</f>
        <v>2.8</v>
      </c>
      <c r="O207" s="5">
        <f>'Labor rates'!B9</f>
        <v>55</v>
      </c>
      <c r="P207" s="5">
        <f>ROUND(N207*O207,2)</f>
        <v>154.0</v>
      </c>
      <c r="Q207" s="9">
        <v>0</v>
      </c>
      <c r="R207" s="5">
        <f>ROUND(L207+P207+Q207,2)</f>
        <v>1834.0</v>
      </c>
      <c r="S207" s="7">
        <v>0.35</v>
      </c>
      <c r="T207" s="5">
        <f>ROUND(R207*(1-S207),2)</f>
        <v>1192.1</v>
      </c>
      <c r="U207" s="5">
        <f>ROUND(R207*(1+S207),2)</f>
        <v>2475.9</v>
      </c>
      <c r="V207" t="s">
        <v>95</v>
      </c>
      <c r="W207" t="s">
        <v>516</v>
      </c>
      <c r="X207" t="s">
        <v>926</v>
      </c>
      <c r="Y207" t="s">
        <v>98</v>
      </c>
      <c r="Z207" t="s">
        <v>99</v>
      </c>
      <c r="AA207" s="6">
        <f>J207/I207</f>
        <v>4.0</v>
      </c>
      <c r="AB207" s="6">
        <f>J207-F207</f>
        <v>0.0</v>
      </c>
      <c r="AC207" s="5">
        <f>L207*(1-S207)</f>
        <v>1092.0</v>
      </c>
      <c r="AD207" s="5">
        <f>L207*(1+S207)</f>
        <v>2268.0</v>
      </c>
    </row>
    <row r="208" spans="1:30">
      <c r="A208" t="s">
        <v>929</v>
      </c>
      <c r="B208" t="s">
        <v>40</v>
      </c>
      <c r="C208" t="s">
        <v>925</v>
      </c>
      <c r="D208" t="s">
        <v>921</v>
      </c>
      <c r="E208" t="s">
        <v>922</v>
      </c>
      <c r="F208" s="9">
        <v>20.25</v>
      </c>
      <c r="G208" t="s">
        <v>112</v>
      </c>
      <c r="H208" s="7">
        <v>0</v>
      </c>
      <c r="I208" s="9">
        <v>1</v>
      </c>
      <c r="J208" s="6">
        <f>CEILING(F208*(1+H208),I208)</f>
        <v>21</v>
      </c>
      <c r="K208" s="9">
        <v>55</v>
      </c>
      <c r="L208" s="5">
        <f>ROUND(J208*K208,2)</f>
        <v>1155.0</v>
      </c>
      <c r="M208" s="9">
        <v>0.12</v>
      </c>
      <c r="N208" s="6">
        <f>ROUND(F208*M208,3)</f>
        <v>2.43</v>
      </c>
      <c r="O208" s="5">
        <f>'Labor rates'!B9</f>
        <v>55</v>
      </c>
      <c r="P208" s="5">
        <f>ROUND(N208*O208,2)</f>
        <v>133.65</v>
      </c>
      <c r="Q208" s="9">
        <v>0</v>
      </c>
      <c r="R208" s="5">
        <f>ROUND(L208+P208+Q208,2)</f>
        <v>1288.65</v>
      </c>
      <c r="S208" s="7">
        <v>0.35</v>
      </c>
      <c r="T208" s="5">
        <f>ROUND(R208*(1-S208),2)</f>
        <v>837.62</v>
      </c>
      <c r="U208" s="5">
        <f>ROUND(R208*(1+S208),2)</f>
        <v>1739.68</v>
      </c>
      <c r="V208" t="s">
        <v>95</v>
      </c>
      <c r="W208" t="s">
        <v>516</v>
      </c>
      <c r="X208" t="s">
        <v>930</v>
      </c>
      <c r="Y208" t="s">
        <v>98</v>
      </c>
      <c r="Z208" t="s">
        <v>99</v>
      </c>
      <c r="AA208" s="6">
        <f>J208/I208</f>
        <v>21.0</v>
      </c>
      <c r="AB208" s="6">
        <f>J208-F208</f>
        <v>0.75</v>
      </c>
      <c r="AC208" s="5">
        <f>L208*(1-S208)</f>
        <v>750.75</v>
      </c>
      <c r="AD208" s="5">
        <f>L208*(1+S208)</f>
        <v>1559.25</v>
      </c>
    </row>
    <row r="209" spans="1:30">
      <c r="A209" t="s">
        <v>931</v>
      </c>
      <c r="B209" t="s">
        <v>40</v>
      </c>
      <c r="C209" t="s">
        <v>932</v>
      </c>
      <c r="D209" t="s">
        <v>911</v>
      </c>
      <c r="E209" t="s">
        <v>912</v>
      </c>
      <c r="F209" s="9">
        <v>10</v>
      </c>
      <c r="G209" t="s">
        <v>94</v>
      </c>
      <c r="H209" s="7">
        <v>0</v>
      </c>
      <c r="I209" s="9">
        <v>1</v>
      </c>
      <c r="J209" s="6">
        <f>CEILING(F209*(1+H209),I209)</f>
        <v>10</v>
      </c>
      <c r="K209" s="9">
        <v>260</v>
      </c>
      <c r="L209" s="5">
        <f>ROUND(J209*K209,2)</f>
        <v>2600.0</v>
      </c>
      <c r="M209" s="9">
        <v>0.7</v>
      </c>
      <c r="N209" s="6">
        <f>ROUND(F209*M209,3)</f>
        <v>7.0</v>
      </c>
      <c r="O209" s="5">
        <f>'Labor rates'!B9</f>
        <v>55</v>
      </c>
      <c r="P209" s="5">
        <f>ROUND(N209*O209,2)</f>
        <v>385.0</v>
      </c>
      <c r="Q209" s="9">
        <v>0</v>
      </c>
      <c r="R209" s="5">
        <f>ROUND(L209+P209+Q209,2)</f>
        <v>2985.0</v>
      </c>
      <c r="S209" s="7">
        <v>0.35</v>
      </c>
      <c r="T209" s="5">
        <f>ROUND(R209*(1-S209),2)</f>
        <v>1940.25</v>
      </c>
      <c r="U209" s="5">
        <f>ROUND(R209*(1+S209),2)</f>
        <v>4029.75</v>
      </c>
      <c r="V209" t="s">
        <v>95</v>
      </c>
      <c r="W209" t="s">
        <v>516</v>
      </c>
      <c r="X209" t="s">
        <v>933</v>
      </c>
      <c r="Y209" t="s">
        <v>98</v>
      </c>
      <c r="Z209" t="s">
        <v>99</v>
      </c>
      <c r="AA209" s="6">
        <f>J209/I209</f>
        <v>10.0</v>
      </c>
      <c r="AB209" s="6">
        <f>J209-F209</f>
        <v>0.0</v>
      </c>
      <c r="AC209" s="5">
        <f>L209*(1-S209)</f>
        <v>1690.0</v>
      </c>
      <c r="AD209" s="5">
        <f>L209*(1+S209)</f>
        <v>3510.0000000000005</v>
      </c>
    </row>
    <row r="210" spans="1:30">
      <c r="A210" t="s">
        <v>934</v>
      </c>
      <c r="B210" t="s">
        <v>40</v>
      </c>
      <c r="C210" t="s">
        <v>932</v>
      </c>
      <c r="D210" t="s">
        <v>921</v>
      </c>
      <c r="E210" t="s">
        <v>922</v>
      </c>
      <c r="F210" s="9">
        <v>22.5</v>
      </c>
      <c r="G210" t="s">
        <v>112</v>
      </c>
      <c r="H210" s="7">
        <v>0</v>
      </c>
      <c r="I210" s="9">
        <v>1</v>
      </c>
      <c r="J210" s="6">
        <f>CEILING(F210*(1+H210),I210)</f>
        <v>23</v>
      </c>
      <c r="K210" s="9">
        <v>55</v>
      </c>
      <c r="L210" s="5">
        <f>ROUND(J210*K210,2)</f>
        <v>1265.0</v>
      </c>
      <c r="M210" s="9">
        <v>0.12</v>
      </c>
      <c r="N210" s="6">
        <f>ROUND(F210*M210,3)</f>
        <v>2.7</v>
      </c>
      <c r="O210" s="5">
        <f>'Labor rates'!B9</f>
        <v>55</v>
      </c>
      <c r="P210" s="5">
        <f>ROUND(N210*O210,2)</f>
        <v>148.5</v>
      </c>
      <c r="Q210" s="9">
        <v>0</v>
      </c>
      <c r="R210" s="5">
        <f>ROUND(L210+P210+Q210,2)</f>
        <v>1413.5</v>
      </c>
      <c r="S210" s="7">
        <v>0.35</v>
      </c>
      <c r="T210" s="5">
        <f>ROUND(R210*(1-S210),2)</f>
        <v>918.78</v>
      </c>
      <c r="U210" s="5">
        <f>ROUND(R210*(1+S210),2)</f>
        <v>1908.23</v>
      </c>
      <c r="V210" t="s">
        <v>95</v>
      </c>
      <c r="W210" t="s">
        <v>516</v>
      </c>
      <c r="X210" t="s">
        <v>935</v>
      </c>
      <c r="Y210" t="s">
        <v>98</v>
      </c>
      <c r="Z210" t="s">
        <v>99</v>
      </c>
      <c r="AA210" s="6">
        <f>J210/I210</f>
        <v>23.0</v>
      </c>
      <c r="AB210" s="6">
        <f>J210-F210</f>
        <v>0.5</v>
      </c>
      <c r="AC210" s="5">
        <f>L210*(1-S210)</f>
        <v>822.25</v>
      </c>
      <c r="AD210" s="5">
        <f>L210*(1+S210)</f>
        <v>1707.75</v>
      </c>
    </row>
    <row r="211" spans="1:30">
      <c r="A211" t="s">
        <v>936</v>
      </c>
      <c r="B211" t="s">
        <v>40</v>
      </c>
      <c r="C211" t="s">
        <v>937</v>
      </c>
      <c r="D211" t="s">
        <v>911</v>
      </c>
      <c r="E211" t="s">
        <v>912</v>
      </c>
      <c r="F211" s="9">
        <v>8</v>
      </c>
      <c r="G211" t="s">
        <v>94</v>
      </c>
      <c r="H211" s="7">
        <v>0</v>
      </c>
      <c r="I211" s="9">
        <v>1</v>
      </c>
      <c r="J211" s="6">
        <f>CEILING(F211*(1+H211),I211)</f>
        <v>8</v>
      </c>
      <c r="K211" s="9">
        <v>260</v>
      </c>
      <c r="L211" s="5">
        <f>ROUND(J211*K211,2)</f>
        <v>2080.0</v>
      </c>
      <c r="M211" s="9">
        <v>0.7</v>
      </c>
      <c r="N211" s="6">
        <f>ROUND(F211*M211,3)</f>
        <v>5.6</v>
      </c>
      <c r="O211" s="5">
        <f>'Labor rates'!B9</f>
        <v>55</v>
      </c>
      <c r="P211" s="5">
        <f>ROUND(N211*O211,2)</f>
        <v>308.0</v>
      </c>
      <c r="Q211" s="9">
        <v>0</v>
      </c>
      <c r="R211" s="5">
        <f>ROUND(L211+P211+Q211,2)</f>
        <v>2388.0</v>
      </c>
      <c r="S211" s="7">
        <v>0.35</v>
      </c>
      <c r="T211" s="5">
        <f>ROUND(R211*(1-S211),2)</f>
        <v>1552.2</v>
      </c>
      <c r="U211" s="5">
        <f>ROUND(R211*(1+S211),2)</f>
        <v>3223.8</v>
      </c>
      <c r="V211" t="s">
        <v>95</v>
      </c>
      <c r="W211" t="s">
        <v>516</v>
      </c>
      <c r="X211" t="s">
        <v>938</v>
      </c>
      <c r="Y211" t="s">
        <v>98</v>
      </c>
      <c r="Z211" t="s">
        <v>99</v>
      </c>
      <c r="AA211" s="6">
        <f>J211/I211</f>
        <v>8.0</v>
      </c>
      <c r="AB211" s="6">
        <f>J211-F211</f>
        <v>0.0</v>
      </c>
      <c r="AC211" s="5">
        <f>L211*(1-S211)</f>
        <v>1352.0</v>
      </c>
      <c r="AD211" s="5">
        <f>L211*(1+S211)</f>
        <v>2808.0</v>
      </c>
    </row>
    <row r="212" spans="1:30">
      <c r="A212" t="s">
        <v>939</v>
      </c>
      <c r="B212" t="s">
        <v>40</v>
      </c>
      <c r="C212" t="s">
        <v>937</v>
      </c>
      <c r="D212" t="s">
        <v>915</v>
      </c>
      <c r="E212" t="s">
        <v>916</v>
      </c>
      <c r="F212" s="9">
        <v>8</v>
      </c>
      <c r="G212" t="s">
        <v>94</v>
      </c>
      <c r="H212" s="7">
        <v>0</v>
      </c>
      <c r="I212" s="9">
        <v>1</v>
      </c>
      <c r="J212" s="6">
        <f>CEILING(F212*(1+H212),I212)</f>
        <v>8</v>
      </c>
      <c r="K212" s="9">
        <v>200</v>
      </c>
      <c r="L212" s="5">
        <f>ROUND(J212*K212,2)</f>
        <v>1600.0</v>
      </c>
      <c r="M212" s="9">
        <v>0.7</v>
      </c>
      <c r="N212" s="6">
        <f>ROUND(F212*M212,3)</f>
        <v>5.6</v>
      </c>
      <c r="O212" s="5">
        <f>'Labor rates'!B9</f>
        <v>55</v>
      </c>
      <c r="P212" s="5">
        <f>ROUND(N212*O212,2)</f>
        <v>308.0</v>
      </c>
      <c r="Q212" s="9">
        <v>0</v>
      </c>
      <c r="R212" s="5">
        <f>ROUND(L212+P212+Q212,2)</f>
        <v>1908.0</v>
      </c>
      <c r="S212" s="7">
        <v>0.35</v>
      </c>
      <c r="T212" s="5">
        <f>ROUND(R212*(1-S212),2)</f>
        <v>1240.2</v>
      </c>
      <c r="U212" s="5">
        <f>ROUND(R212*(1+S212),2)</f>
        <v>2575.8</v>
      </c>
      <c r="V212" t="s">
        <v>95</v>
      </c>
      <c r="W212" t="s">
        <v>516</v>
      </c>
      <c r="X212" t="s">
        <v>938</v>
      </c>
      <c r="Y212" t="s">
        <v>98</v>
      </c>
      <c r="Z212" t="s">
        <v>99</v>
      </c>
      <c r="AA212" s="6">
        <f>J212/I212</f>
        <v>8.0</v>
      </c>
      <c r="AB212" s="6">
        <f>J212-F212</f>
        <v>0.0</v>
      </c>
      <c r="AC212" s="5">
        <f>L212*(1-S212)</f>
        <v>1040.0</v>
      </c>
      <c r="AD212" s="5">
        <f>L212*(1+S212)</f>
        <v>2160.0</v>
      </c>
    </row>
    <row r="213" spans="1:30">
      <c r="A213" t="s">
        <v>940</v>
      </c>
      <c r="B213" t="s">
        <v>40</v>
      </c>
      <c r="C213" t="s">
        <v>937</v>
      </c>
      <c r="D213" t="s">
        <v>921</v>
      </c>
      <c r="E213" t="s">
        <v>922</v>
      </c>
      <c r="F213" s="9">
        <v>18</v>
      </c>
      <c r="G213" t="s">
        <v>112</v>
      </c>
      <c r="H213" s="7">
        <v>0</v>
      </c>
      <c r="I213" s="9">
        <v>1</v>
      </c>
      <c r="J213" s="6">
        <f>CEILING(F213*(1+H213),I213)</f>
        <v>18</v>
      </c>
      <c r="K213" s="9">
        <v>55</v>
      </c>
      <c r="L213" s="5">
        <f>ROUND(J213*K213,2)</f>
        <v>990.0</v>
      </c>
      <c r="M213" s="9">
        <v>0.12</v>
      </c>
      <c r="N213" s="6">
        <f>ROUND(F213*M213,3)</f>
        <v>2.16</v>
      </c>
      <c r="O213" s="5">
        <f>'Labor rates'!B9</f>
        <v>55</v>
      </c>
      <c r="P213" s="5">
        <f>ROUND(N213*O213,2)</f>
        <v>118.8</v>
      </c>
      <c r="Q213" s="9">
        <v>0</v>
      </c>
      <c r="R213" s="5">
        <f>ROUND(L213+P213+Q213,2)</f>
        <v>1108.8</v>
      </c>
      <c r="S213" s="7">
        <v>0.35</v>
      </c>
      <c r="T213" s="5">
        <f>ROUND(R213*(1-S213),2)</f>
        <v>720.72</v>
      </c>
      <c r="U213" s="5">
        <f>ROUND(R213*(1+S213),2)</f>
        <v>1496.88</v>
      </c>
      <c r="V213" t="s">
        <v>95</v>
      </c>
      <c r="W213" t="s">
        <v>516</v>
      </c>
      <c r="X213" t="s">
        <v>941</v>
      </c>
      <c r="Y213" t="s">
        <v>98</v>
      </c>
      <c r="Z213" t="s">
        <v>99</v>
      </c>
      <c r="AA213" s="6">
        <f>J213/I213</f>
        <v>18.0</v>
      </c>
      <c r="AB213" s="6">
        <f>J213-F213</f>
        <v>0.0</v>
      </c>
      <c r="AC213" s="5">
        <f>L213*(1-S213)</f>
        <v>643.5</v>
      </c>
      <c r="AD213" s="5">
        <f>L213*(1+S213)</f>
        <v>1336.5</v>
      </c>
    </row>
    <row r="214" spans="1:30">
      <c r="A214" t="s">
        <v>942</v>
      </c>
      <c r="B214" t="s">
        <v>40</v>
      </c>
      <c r="C214" t="s">
        <v>943</v>
      </c>
      <c r="D214" t="s">
        <v>911</v>
      </c>
      <c r="E214" t="s">
        <v>912</v>
      </c>
      <c r="F214" s="9">
        <v>8</v>
      </c>
      <c r="G214" t="s">
        <v>94</v>
      </c>
      <c r="H214" s="7">
        <v>0</v>
      </c>
      <c r="I214" s="9">
        <v>1</v>
      </c>
      <c r="J214" s="6">
        <f>CEILING(F214*(1+H214),I214)</f>
        <v>8</v>
      </c>
      <c r="K214" s="9">
        <v>260</v>
      </c>
      <c r="L214" s="5">
        <f>ROUND(J214*K214,2)</f>
        <v>2080.0</v>
      </c>
      <c r="M214" s="9">
        <v>0.7</v>
      </c>
      <c r="N214" s="6">
        <f>ROUND(F214*M214,3)</f>
        <v>5.6</v>
      </c>
      <c r="O214" s="5">
        <f>'Labor rates'!B9</f>
        <v>55</v>
      </c>
      <c r="P214" s="5">
        <f>ROUND(N214*O214,2)</f>
        <v>308.0</v>
      </c>
      <c r="Q214" s="9">
        <v>0</v>
      </c>
      <c r="R214" s="5">
        <f>ROUND(L214+P214+Q214,2)</f>
        <v>2388.0</v>
      </c>
      <c r="S214" s="7">
        <v>0.35</v>
      </c>
      <c r="T214" s="5">
        <f>ROUND(R214*(1-S214),2)</f>
        <v>1552.2</v>
      </c>
      <c r="U214" s="5">
        <f>ROUND(R214*(1+S214),2)</f>
        <v>3223.8</v>
      </c>
      <c r="V214" t="s">
        <v>95</v>
      </c>
      <c r="W214" t="s">
        <v>516</v>
      </c>
      <c r="X214" t="s">
        <v>944</v>
      </c>
      <c r="Y214" t="s">
        <v>98</v>
      </c>
      <c r="Z214" t="s">
        <v>99</v>
      </c>
      <c r="AA214" s="6">
        <f>J214/I214</f>
        <v>8.0</v>
      </c>
      <c r="AB214" s="6">
        <f>J214-F214</f>
        <v>0.0</v>
      </c>
      <c r="AC214" s="5">
        <f>L214*(1-S214)</f>
        <v>1352.0</v>
      </c>
      <c r="AD214" s="5">
        <f>L214*(1+S214)</f>
        <v>2808.0</v>
      </c>
    </row>
    <row r="215" spans="1:30">
      <c r="A215" t="s">
        <v>945</v>
      </c>
      <c r="B215" t="s">
        <v>40</v>
      </c>
      <c r="C215" t="s">
        <v>943</v>
      </c>
      <c r="D215" t="s">
        <v>921</v>
      </c>
      <c r="E215" t="s">
        <v>922</v>
      </c>
      <c r="F215" s="9">
        <v>18</v>
      </c>
      <c r="G215" t="s">
        <v>112</v>
      </c>
      <c r="H215" s="7">
        <v>0</v>
      </c>
      <c r="I215" s="9">
        <v>1</v>
      </c>
      <c r="J215" s="6">
        <f>CEILING(F215*(1+H215),I215)</f>
        <v>18</v>
      </c>
      <c r="K215" s="9">
        <v>55</v>
      </c>
      <c r="L215" s="5">
        <f>ROUND(J215*K215,2)</f>
        <v>990.0</v>
      </c>
      <c r="M215" s="9">
        <v>0.12</v>
      </c>
      <c r="N215" s="6">
        <f>ROUND(F215*M215,3)</f>
        <v>2.16</v>
      </c>
      <c r="O215" s="5">
        <f>'Labor rates'!B9</f>
        <v>55</v>
      </c>
      <c r="P215" s="5">
        <f>ROUND(N215*O215,2)</f>
        <v>118.8</v>
      </c>
      <c r="Q215" s="9">
        <v>0</v>
      </c>
      <c r="R215" s="5">
        <f>ROUND(L215+P215+Q215,2)</f>
        <v>1108.8</v>
      </c>
      <c r="S215" s="7">
        <v>0.35</v>
      </c>
      <c r="T215" s="5">
        <f>ROUND(R215*(1-S215),2)</f>
        <v>720.72</v>
      </c>
      <c r="U215" s="5">
        <f>ROUND(R215*(1+S215),2)</f>
        <v>1496.88</v>
      </c>
      <c r="V215" t="s">
        <v>95</v>
      </c>
      <c r="W215" t="s">
        <v>516</v>
      </c>
      <c r="X215" t="s">
        <v>941</v>
      </c>
      <c r="Y215" t="s">
        <v>98</v>
      </c>
      <c r="Z215" t="s">
        <v>99</v>
      </c>
      <c r="AA215" s="6">
        <f>J215/I215</f>
        <v>18.0</v>
      </c>
      <c r="AB215" s="6">
        <f>J215-F215</f>
        <v>0.0</v>
      </c>
      <c r="AC215" s="5">
        <f>L215*(1-S215)</f>
        <v>643.5</v>
      </c>
      <c r="AD215" s="5">
        <f>L215*(1+S215)</f>
        <v>1336.5</v>
      </c>
    </row>
    <row r="216" spans="1:30">
      <c r="A216" t="s">
        <v>946</v>
      </c>
      <c r="B216" t="s">
        <v>40</v>
      </c>
      <c r="C216" t="s">
        <v>947</v>
      </c>
      <c r="D216" t="s">
        <v>911</v>
      </c>
      <c r="E216" t="s">
        <v>912</v>
      </c>
      <c r="F216" s="9">
        <v>9</v>
      </c>
      <c r="G216" t="s">
        <v>94</v>
      </c>
      <c r="H216" s="7">
        <v>0</v>
      </c>
      <c r="I216" s="9">
        <v>1</v>
      </c>
      <c r="J216" s="6">
        <f>CEILING(F216*(1+H216),I216)</f>
        <v>9</v>
      </c>
      <c r="K216" s="9">
        <v>260</v>
      </c>
      <c r="L216" s="5">
        <f>ROUND(J216*K216,2)</f>
        <v>2340.0</v>
      </c>
      <c r="M216" s="9">
        <v>0.7</v>
      </c>
      <c r="N216" s="6">
        <f>ROUND(F216*M216,3)</f>
        <v>6.3</v>
      </c>
      <c r="O216" s="5">
        <f>'Labor rates'!B9</f>
        <v>55</v>
      </c>
      <c r="P216" s="5">
        <f>ROUND(N216*O216,2)</f>
        <v>346.5</v>
      </c>
      <c r="Q216" s="9">
        <v>0</v>
      </c>
      <c r="R216" s="5">
        <f>ROUND(L216+P216+Q216,2)</f>
        <v>2686.5</v>
      </c>
      <c r="S216" s="7">
        <v>0.35</v>
      </c>
      <c r="T216" s="5">
        <f>ROUND(R216*(1-S216),2)</f>
        <v>1746.23</v>
      </c>
      <c r="U216" s="5">
        <f>ROUND(R216*(1+S216),2)</f>
        <v>3626.78</v>
      </c>
      <c r="V216" t="s">
        <v>95</v>
      </c>
      <c r="W216" t="s">
        <v>516</v>
      </c>
      <c r="X216" t="s">
        <v>948</v>
      </c>
      <c r="Y216" t="s">
        <v>98</v>
      </c>
      <c r="Z216" t="s">
        <v>99</v>
      </c>
      <c r="AA216" s="6">
        <f>J216/I216</f>
        <v>9.0</v>
      </c>
      <c r="AB216" s="6">
        <f>J216-F216</f>
        <v>0.0</v>
      </c>
      <c r="AC216" s="5">
        <f>L216*(1-S216)</f>
        <v>1521.0</v>
      </c>
      <c r="AD216" s="5">
        <f>L216*(1+S216)</f>
        <v>3159.0</v>
      </c>
    </row>
    <row r="217" spans="1:30">
      <c r="A217" t="s">
        <v>949</v>
      </c>
      <c r="B217" t="s">
        <v>40</v>
      </c>
      <c r="C217" t="s">
        <v>947</v>
      </c>
      <c r="D217" t="s">
        <v>921</v>
      </c>
      <c r="E217" t="s">
        <v>922</v>
      </c>
      <c r="F217" s="9">
        <v>20.25</v>
      </c>
      <c r="G217" t="s">
        <v>112</v>
      </c>
      <c r="H217" s="7">
        <v>0</v>
      </c>
      <c r="I217" s="9">
        <v>1</v>
      </c>
      <c r="J217" s="6">
        <f>CEILING(F217*(1+H217),I217)</f>
        <v>21</v>
      </c>
      <c r="K217" s="9">
        <v>55</v>
      </c>
      <c r="L217" s="5">
        <f>ROUND(J217*K217,2)</f>
        <v>1155.0</v>
      </c>
      <c r="M217" s="9">
        <v>0.12</v>
      </c>
      <c r="N217" s="6">
        <f>ROUND(F217*M217,3)</f>
        <v>2.43</v>
      </c>
      <c r="O217" s="5">
        <f>'Labor rates'!B9</f>
        <v>55</v>
      </c>
      <c r="P217" s="5">
        <f>ROUND(N217*O217,2)</f>
        <v>133.65</v>
      </c>
      <c r="Q217" s="9">
        <v>0</v>
      </c>
      <c r="R217" s="5">
        <f>ROUND(L217+P217+Q217,2)</f>
        <v>1288.65</v>
      </c>
      <c r="S217" s="7">
        <v>0.35</v>
      </c>
      <c r="T217" s="5">
        <f>ROUND(R217*(1-S217),2)</f>
        <v>837.62</v>
      </c>
      <c r="U217" s="5">
        <f>ROUND(R217*(1+S217),2)</f>
        <v>1739.68</v>
      </c>
      <c r="V217" t="s">
        <v>95</v>
      </c>
      <c r="W217" t="s">
        <v>516</v>
      </c>
      <c r="X217" t="s">
        <v>930</v>
      </c>
      <c r="Y217" t="s">
        <v>98</v>
      </c>
      <c r="Z217" t="s">
        <v>99</v>
      </c>
      <c r="AA217" s="6">
        <f>J217/I217</f>
        <v>21.0</v>
      </c>
      <c r="AB217" s="6">
        <f>J217-F217</f>
        <v>0.75</v>
      </c>
      <c r="AC217" s="5">
        <f>L217*(1-S217)</f>
        <v>750.75</v>
      </c>
      <c r="AD217" s="5">
        <f>L217*(1+S217)</f>
        <v>1559.25</v>
      </c>
    </row>
    <row r="218" spans="1:30">
      <c r="A218" t="s">
        <v>950</v>
      </c>
      <c r="B218" t="s">
        <v>40</v>
      </c>
      <c r="C218" t="s">
        <v>951</v>
      </c>
      <c r="D218" t="s">
        <v>921</v>
      </c>
      <c r="E218" t="s">
        <v>952</v>
      </c>
      <c r="F218" s="9">
        <v>28</v>
      </c>
      <c r="G218" t="s">
        <v>112</v>
      </c>
      <c r="H218" s="7">
        <v>0</v>
      </c>
      <c r="I218" s="9">
        <v>1</v>
      </c>
      <c r="J218" s="6">
        <f>CEILING(F218*(1+H218),I218)</f>
        <v>28</v>
      </c>
      <c r="K218" s="9">
        <v>55</v>
      </c>
      <c r="L218" s="5">
        <f>ROUND(J218*K218,2)</f>
        <v>1540.0</v>
      </c>
      <c r="M218" s="9">
        <v>0.12</v>
      </c>
      <c r="N218" s="6">
        <f>ROUND(F218*M218,3)</f>
        <v>3.36</v>
      </c>
      <c r="O218" s="5">
        <f>'Labor rates'!B9</f>
        <v>55</v>
      </c>
      <c r="P218" s="5">
        <f>ROUND(N218*O218,2)</f>
        <v>184.8</v>
      </c>
      <c r="Q218" s="9">
        <v>0</v>
      </c>
      <c r="R218" s="5">
        <f>ROUND(L218+P218+Q218,2)</f>
        <v>1724.8</v>
      </c>
      <c r="S218" s="7">
        <v>0.35</v>
      </c>
      <c r="T218" s="5">
        <f>ROUND(R218*(1-S218),2)</f>
        <v>1121.12</v>
      </c>
      <c r="U218" s="5">
        <f>ROUND(R218*(1+S218),2)</f>
        <v>2328.48</v>
      </c>
      <c r="V218" t="s">
        <v>95</v>
      </c>
      <c r="W218" t="s">
        <v>516</v>
      </c>
      <c r="X218" t="s">
        <v>953</v>
      </c>
      <c r="Y218" t="s">
        <v>98</v>
      </c>
      <c r="Z218" t="s">
        <v>99</v>
      </c>
      <c r="AA218" s="6">
        <f>J218/I218</f>
        <v>28.0</v>
      </c>
      <c r="AB218" s="6">
        <f>J218-F218</f>
        <v>0.0</v>
      </c>
      <c r="AC218" s="5">
        <f>L218*(1-S218)</f>
        <v>1001.0</v>
      </c>
      <c r="AD218" s="5">
        <f>L218*(1+S218)</f>
        <v>2079.0</v>
      </c>
    </row>
    <row r="219" spans="1:30">
      <c r="A219" t="s">
        <v>954</v>
      </c>
      <c r="B219" t="s">
        <v>40</v>
      </c>
      <c r="C219" t="s">
        <v>955</v>
      </c>
      <c r="D219" t="s">
        <v>956</v>
      </c>
      <c r="E219" t="s">
        <v>957</v>
      </c>
      <c r="F219" s="9">
        <v>300</v>
      </c>
      <c r="G219" t="s">
        <v>164</v>
      </c>
      <c r="H219" s="7">
        <v>0</v>
      </c>
      <c r="I219" s="9">
        <v>1</v>
      </c>
      <c r="J219" s="6">
        <f>CEILING(F219*(1+H219),I219)</f>
        <v>300</v>
      </c>
      <c r="K219" s="9">
        <v>0.15</v>
      </c>
      <c r="L219" s="5">
        <f>ROUND(J219*K219,2)</f>
        <v>45.0</v>
      </c>
      <c r="M219" s="9">
        <v>0.012</v>
      </c>
      <c r="N219" s="6">
        <f>ROUND(F219*M219,3)</f>
        <v>3.6</v>
      </c>
      <c r="O219" s="5">
        <f>'Labor rates'!B9</f>
        <v>55</v>
      </c>
      <c r="P219" s="5">
        <f>ROUND(N219*O219,2)</f>
        <v>198.0</v>
      </c>
      <c r="Q219" s="9">
        <v>0</v>
      </c>
      <c r="R219" s="5">
        <f>ROUND(L219+P219+Q219,2)</f>
        <v>243.0</v>
      </c>
      <c r="S219" s="7">
        <v>0.25</v>
      </c>
      <c r="T219" s="5">
        <f>ROUND(R219*(1-S219),2)</f>
        <v>182.25</v>
      </c>
      <c r="U219" s="5">
        <f>ROUND(R219*(1+S219),2)</f>
        <v>303.75</v>
      </c>
      <c r="V219" t="s">
        <v>95</v>
      </c>
      <c r="W219" t="s">
        <v>516</v>
      </c>
      <c r="X219" t="s">
        <v>958</v>
      </c>
      <c r="Y219" t="s">
        <v>98</v>
      </c>
      <c r="Z219" t="s">
        <v>99</v>
      </c>
      <c r="AA219" s="6">
        <f>J219/I219</f>
        <v>300.0</v>
      </c>
      <c r="AB219" s="6">
        <f>J219-F219</f>
        <v>0.0</v>
      </c>
      <c r="AC219" s="5">
        <f>L219*(1-S219)</f>
        <v>33.75</v>
      </c>
      <c r="AD219" s="5">
        <f>L219*(1+S219)</f>
        <v>56.25</v>
      </c>
    </row>
    <row r="220" spans="1:30">
      <c r="A220" t="s">
        <v>959</v>
      </c>
      <c r="B220" t="s">
        <v>40</v>
      </c>
      <c r="C220" t="s">
        <v>955</v>
      </c>
      <c r="D220" t="s">
        <v>960</v>
      </c>
      <c r="E220" t="s">
        <v>961</v>
      </c>
      <c r="F220" s="9">
        <v>20</v>
      </c>
      <c r="G220" t="s">
        <v>164</v>
      </c>
      <c r="H220" s="7">
        <v>0</v>
      </c>
      <c r="I220" s="9">
        <v>1</v>
      </c>
      <c r="J220" s="6">
        <f>CEILING(F220*(1+H220),I220)</f>
        <v>20</v>
      </c>
      <c r="K220" s="9">
        <v>65</v>
      </c>
      <c r="L220" s="5">
        <f>ROUND(J220*K220,2)</f>
        <v>1300.0</v>
      </c>
      <c r="M220" s="9">
        <v>0.35</v>
      </c>
      <c r="N220" s="6">
        <f>ROUND(F220*M220,3)</f>
        <v>7.0</v>
      </c>
      <c r="O220" s="5">
        <f>'Labor rates'!B9</f>
        <v>55</v>
      </c>
      <c r="P220" s="5">
        <f>ROUND(N220*O220,2)</f>
        <v>385.0</v>
      </c>
      <c r="Q220" s="9">
        <v>0</v>
      </c>
      <c r="R220" s="5">
        <f>ROUND(L220+P220+Q220,2)</f>
        <v>1685.0</v>
      </c>
      <c r="S220" s="7">
        <v>0.25</v>
      </c>
      <c r="T220" s="5">
        <f>ROUND(R220*(1-S220),2)</f>
        <v>1263.75</v>
      </c>
      <c r="U220" s="5">
        <f>ROUND(R220*(1+S220),2)</f>
        <v>2106.25</v>
      </c>
      <c r="V220" t="s">
        <v>95</v>
      </c>
      <c r="W220" t="s">
        <v>516</v>
      </c>
      <c r="X220" t="s">
        <v>958</v>
      </c>
      <c r="Y220" t="s">
        <v>98</v>
      </c>
      <c r="Z220" t="s">
        <v>99</v>
      </c>
      <c r="AA220" s="6">
        <f>J220/I220</f>
        <v>20.0</v>
      </c>
      <c r="AB220" s="6">
        <f>J220-F220</f>
        <v>0.0</v>
      </c>
      <c r="AC220" s="5">
        <f>L220*(1-S220)</f>
        <v>975.0</v>
      </c>
      <c r="AD220" s="5">
        <f>L220*(1+S220)</f>
        <v>1625.0</v>
      </c>
    </row>
    <row r="221" spans="1:30">
      <c r="A221" t="s">
        <v>962</v>
      </c>
      <c r="B221" t="s">
        <v>40</v>
      </c>
      <c r="C221" t="s">
        <v>955</v>
      </c>
      <c r="D221" t="s">
        <v>963</v>
      </c>
      <c r="E221" t="s">
        <v>964</v>
      </c>
      <c r="F221" s="9">
        <v>100</v>
      </c>
      <c r="G221" t="s">
        <v>94</v>
      </c>
      <c r="H221" s="7">
        <v>0</v>
      </c>
      <c r="I221" s="9">
        <v>1</v>
      </c>
      <c r="J221" s="6">
        <f>CEILING(F221*(1+H221),I221)</f>
        <v>100</v>
      </c>
      <c r="K221" s="9">
        <v>18</v>
      </c>
      <c r="L221" s="5">
        <f>ROUND(J221*K221,2)</f>
        <v>1800.0</v>
      </c>
      <c r="M221" s="9">
        <v>0.2</v>
      </c>
      <c r="N221" s="6">
        <f>ROUND(F221*M221,3)</f>
        <v>20.0</v>
      </c>
      <c r="O221" s="5">
        <f>'Labor rates'!B9</f>
        <v>55</v>
      </c>
      <c r="P221" s="5">
        <f>ROUND(N221*O221,2)</f>
        <v>1100.0</v>
      </c>
      <c r="Q221" s="9">
        <v>0</v>
      </c>
      <c r="R221" s="5">
        <f>ROUND(L221+P221+Q221,2)</f>
        <v>2900.0</v>
      </c>
      <c r="S221" s="7">
        <v>0.25</v>
      </c>
      <c r="T221" s="5">
        <f>ROUND(R221*(1-S221),2)</f>
        <v>2175.0</v>
      </c>
      <c r="U221" s="5">
        <f>ROUND(R221*(1+S221),2)</f>
        <v>3625.0</v>
      </c>
      <c r="V221" t="s">
        <v>95</v>
      </c>
      <c r="W221" t="s">
        <v>516</v>
      </c>
      <c r="X221" t="s">
        <v>958</v>
      </c>
      <c r="Y221" t="s">
        <v>98</v>
      </c>
      <c r="Z221" t="s">
        <v>99</v>
      </c>
      <c r="AA221" s="6">
        <f>J221/I221</f>
        <v>100.0</v>
      </c>
      <c r="AB221" s="6">
        <f>J221-F221</f>
        <v>0.0</v>
      </c>
      <c r="AC221" s="5">
        <f>L221*(1-S221)</f>
        <v>1350.0</v>
      </c>
      <c r="AD221" s="5">
        <f>L221*(1+S221)</f>
        <v>2250.0</v>
      </c>
    </row>
    <row r="222" spans="1:30">
      <c r="A222" t="s">
        <v>965</v>
      </c>
      <c r="B222" t="s">
        <v>40</v>
      </c>
      <c r="C222" t="s">
        <v>955</v>
      </c>
      <c r="D222" t="s">
        <v>966</v>
      </c>
      <c r="E222" t="s">
        <v>967</v>
      </c>
      <c r="F222" s="9">
        <v>65</v>
      </c>
      <c r="G222" t="s">
        <v>94</v>
      </c>
      <c r="H222" s="7">
        <v>0</v>
      </c>
      <c r="I222" s="9">
        <v>1</v>
      </c>
      <c r="J222" s="6">
        <f>CEILING(F222*(1+H222),I222)</f>
        <v>65</v>
      </c>
      <c r="K222" s="9">
        <v>16</v>
      </c>
      <c r="L222" s="5">
        <f>ROUND(J222*K222,2)</f>
        <v>1040.0</v>
      </c>
      <c r="M222" s="9">
        <v>0.18</v>
      </c>
      <c r="N222" s="6">
        <f>ROUND(F222*M222,3)</f>
        <v>11.7</v>
      </c>
      <c r="O222" s="5">
        <f>'Labor rates'!B9</f>
        <v>55</v>
      </c>
      <c r="P222" s="5">
        <f>ROUND(N222*O222,2)</f>
        <v>643.5</v>
      </c>
      <c r="Q222" s="9">
        <v>0</v>
      </c>
      <c r="R222" s="5">
        <f>ROUND(L222+P222+Q222,2)</f>
        <v>1683.5</v>
      </c>
      <c r="S222" s="7">
        <v>0.25</v>
      </c>
      <c r="T222" s="5">
        <f>ROUND(R222*(1-S222),2)</f>
        <v>1262.63</v>
      </c>
      <c r="U222" s="5">
        <f>ROUND(R222*(1+S222),2)</f>
        <v>2104.38</v>
      </c>
      <c r="V222" t="s">
        <v>95</v>
      </c>
      <c r="W222" t="s">
        <v>516</v>
      </c>
      <c r="X222" t="s">
        <v>958</v>
      </c>
      <c r="Y222" t="s">
        <v>98</v>
      </c>
      <c r="Z222" t="s">
        <v>99</v>
      </c>
      <c r="AA222" s="6">
        <f>J222/I222</f>
        <v>65.0</v>
      </c>
      <c r="AB222" s="6">
        <f>J222-F222</f>
        <v>0.0</v>
      </c>
      <c r="AC222" s="5">
        <f>L222*(1-S222)</f>
        <v>780.0</v>
      </c>
      <c r="AD222" s="5">
        <f>L222*(1+S222)</f>
        <v>1300.0</v>
      </c>
    </row>
    <row r="223" spans="1:30">
      <c r="A223" t="s">
        <v>968</v>
      </c>
      <c r="B223" t="s">
        <v>40</v>
      </c>
      <c r="C223" t="s">
        <v>955</v>
      </c>
      <c r="D223" t="s">
        <v>969</v>
      </c>
      <c r="E223" t="s">
        <v>970</v>
      </c>
      <c r="F223" s="9">
        <v>1</v>
      </c>
      <c r="G223" t="s">
        <v>164</v>
      </c>
      <c r="H223" s="7">
        <v>0</v>
      </c>
      <c r="I223" s="9">
        <v>1</v>
      </c>
      <c r="J223" s="6">
        <f>CEILING(F223*(1+H223),I223)</f>
        <v>1</v>
      </c>
      <c r="K223" s="9">
        <v>850</v>
      </c>
      <c r="L223" s="5">
        <f>ROUND(J223*K223,2)</f>
        <v>850.0</v>
      </c>
      <c r="M223" s="9">
        <v>5</v>
      </c>
      <c r="N223" s="6">
        <f>ROUND(F223*M223,3)</f>
        <v>5.0</v>
      </c>
      <c r="O223" s="5">
        <f>'Labor rates'!B9</f>
        <v>55</v>
      </c>
      <c r="P223" s="5">
        <f>ROUND(N223*O223,2)</f>
        <v>275.0</v>
      </c>
      <c r="Q223" s="9">
        <v>0</v>
      </c>
      <c r="R223" s="5">
        <f>ROUND(L223+P223+Q223,2)</f>
        <v>1125.0</v>
      </c>
      <c r="S223" s="7">
        <v>0.25</v>
      </c>
      <c r="T223" s="5">
        <f>ROUND(R223*(1-S223),2)</f>
        <v>843.75</v>
      </c>
      <c r="U223" s="5">
        <f>ROUND(R223*(1+S223),2)</f>
        <v>1406.25</v>
      </c>
      <c r="V223" t="s">
        <v>95</v>
      </c>
      <c r="W223" t="s">
        <v>516</v>
      </c>
      <c r="X223" t="s">
        <v>958</v>
      </c>
      <c r="Y223" t="s">
        <v>98</v>
      </c>
      <c r="Z223" t="s">
        <v>99</v>
      </c>
      <c r="AA223" s="6">
        <f>J223/I223</f>
        <v>1.0</v>
      </c>
      <c r="AB223" s="6">
        <f>J223-F223</f>
        <v>0.0</v>
      </c>
      <c r="AC223" s="5">
        <f>L223*(1-S223)</f>
        <v>637.5</v>
      </c>
      <c r="AD223" s="5">
        <f>L223*(1+S223)</f>
        <v>1062.5</v>
      </c>
    </row>
    <row r="224" spans="1:30">
      <c r="A224" t="s">
        <v>971</v>
      </c>
      <c r="B224" t="s">
        <v>41</v>
      </c>
      <c r="C224" t="s">
        <v>972</v>
      </c>
      <c r="D224" t="s">
        <v>973</v>
      </c>
      <c r="E224" t="s">
        <v>974</v>
      </c>
      <c r="F224" s="9">
        <v>1</v>
      </c>
      <c r="G224" t="s">
        <v>164</v>
      </c>
      <c r="H224" s="7">
        <v>0</v>
      </c>
      <c r="I224" s="9">
        <v>1</v>
      </c>
      <c r="J224" s="6">
        <f>CEILING(F224*(1+H224),I224)</f>
        <v>1</v>
      </c>
      <c r="K224" s="9">
        <v>150</v>
      </c>
      <c r="L224" s="5">
        <f>ROUND(J224*K224,2)</f>
        <v>150.0</v>
      </c>
      <c r="M224" s="9">
        <v>1</v>
      </c>
      <c r="N224" s="6">
        <f>ROUND(F224*M224,3)</f>
        <v>1.0</v>
      </c>
      <c r="O224" s="5">
        <f>'Labor rates'!B10</f>
        <v>68</v>
      </c>
      <c r="P224" s="5">
        <f>ROUND(N224*O224,2)</f>
        <v>68.0</v>
      </c>
      <c r="Q224" s="9">
        <v>0</v>
      </c>
      <c r="R224" s="5">
        <f>ROUND(L224+P224+Q224,2)</f>
        <v>218.0</v>
      </c>
      <c r="S224" s="7">
        <v>0.25</v>
      </c>
      <c r="T224" s="5">
        <f>ROUND(R224*(1-S224),2)</f>
        <v>163.5</v>
      </c>
      <c r="U224" s="5">
        <f>ROUND(R224*(1+S224),2)</f>
        <v>272.5</v>
      </c>
      <c r="V224" t="s">
        <v>975</v>
      </c>
      <c r="W224" t="s">
        <v>976</v>
      </c>
      <c r="X224" t="s">
        <v>977</v>
      </c>
      <c r="Y224" t="s">
        <v>98</v>
      </c>
      <c r="Z224" t="s">
        <v>325</v>
      </c>
      <c r="AA224" s="6">
        <f>J224/I224</f>
        <v>1.0</v>
      </c>
      <c r="AB224" s="6">
        <f>J224-F224</f>
        <v>0.0</v>
      </c>
      <c r="AC224" s="5">
        <f>L224*(1-S224)</f>
        <v>112.5</v>
      </c>
      <c r="AD224" s="5">
        <f>L224*(1+S224)</f>
        <v>187.5</v>
      </c>
    </row>
    <row r="225" spans="1:30">
      <c r="A225" t="s">
        <v>978</v>
      </c>
      <c r="B225" t="s">
        <v>41</v>
      </c>
      <c r="C225" t="s">
        <v>972</v>
      </c>
      <c r="D225" t="s">
        <v>979</v>
      </c>
      <c r="E225" t="s">
        <v>980</v>
      </c>
      <c r="F225" s="9">
        <v>1</v>
      </c>
      <c r="G225" t="s">
        <v>164</v>
      </c>
      <c r="H225" s="7">
        <v>0</v>
      </c>
      <c r="I225" s="9">
        <v>1</v>
      </c>
      <c r="J225" s="6">
        <f>CEILING(F225*(1+H225),I225)</f>
        <v>1</v>
      </c>
      <c r="K225" s="9">
        <v>160</v>
      </c>
      <c r="L225" s="5">
        <f>ROUND(J225*K225,2)</f>
        <v>160.0</v>
      </c>
      <c r="M225" s="9">
        <v>0.65</v>
      </c>
      <c r="N225" s="6">
        <f>ROUND(F225*M225,3)</f>
        <v>0.65</v>
      </c>
      <c r="O225" s="5">
        <f>'Labor rates'!B10</f>
        <v>68</v>
      </c>
      <c r="P225" s="5">
        <f>ROUND(N225*O225,2)</f>
        <v>44.2</v>
      </c>
      <c r="Q225" s="9">
        <v>0</v>
      </c>
      <c r="R225" s="5">
        <f>ROUND(L225+P225+Q225,2)</f>
        <v>204.2</v>
      </c>
      <c r="S225" s="7">
        <v>0.25</v>
      </c>
      <c r="T225" s="5">
        <f>ROUND(R225*(1-S225),2)</f>
        <v>153.15</v>
      </c>
      <c r="U225" s="5">
        <f>ROUND(R225*(1+S225),2)</f>
        <v>255.25</v>
      </c>
      <c r="V225" t="s">
        <v>975</v>
      </c>
      <c r="W225" t="s">
        <v>976</v>
      </c>
      <c r="X225" t="s">
        <v>977</v>
      </c>
      <c r="Y225" t="s">
        <v>98</v>
      </c>
      <c r="Z225" t="s">
        <v>325</v>
      </c>
      <c r="AA225" s="6">
        <f>J225/I225</f>
        <v>1.0</v>
      </c>
      <c r="AB225" s="6">
        <f>J225-F225</f>
        <v>0.0</v>
      </c>
      <c r="AC225" s="5">
        <f>L225*(1-S225)</f>
        <v>120.0</v>
      </c>
      <c r="AD225" s="5">
        <f>L225*(1+S225)</f>
        <v>200.0</v>
      </c>
    </row>
    <row r="226" spans="1:30">
      <c r="A226" t="s">
        <v>981</v>
      </c>
      <c r="B226" t="s">
        <v>41</v>
      </c>
      <c r="C226" t="s">
        <v>972</v>
      </c>
      <c r="D226" t="s">
        <v>982</v>
      </c>
      <c r="E226" t="s">
        <v>983</v>
      </c>
      <c r="F226" s="9">
        <v>2</v>
      </c>
      <c r="G226" t="s">
        <v>164</v>
      </c>
      <c r="H226" s="7">
        <v>0</v>
      </c>
      <c r="I226" s="9">
        <v>1</v>
      </c>
      <c r="J226" s="6">
        <f>CEILING(F226*(1+H226),I226)</f>
        <v>2</v>
      </c>
      <c r="K226" s="9">
        <v>12</v>
      </c>
      <c r="L226" s="5">
        <f>ROUND(J226*K226,2)</f>
        <v>24.0</v>
      </c>
      <c r="M226" s="9">
        <v>0.18</v>
      </c>
      <c r="N226" s="6">
        <f>ROUND(F226*M226,3)</f>
        <v>0.36</v>
      </c>
      <c r="O226" s="5">
        <f>'Labor rates'!B10</f>
        <v>68</v>
      </c>
      <c r="P226" s="5">
        <f>ROUND(N226*O226,2)</f>
        <v>24.48</v>
      </c>
      <c r="Q226" s="9">
        <v>0</v>
      </c>
      <c r="R226" s="5">
        <f>ROUND(L226+P226+Q226,2)</f>
        <v>48.48</v>
      </c>
      <c r="S226" s="7">
        <v>0.25</v>
      </c>
      <c r="T226" s="5">
        <f>ROUND(R226*(1-S226),2)</f>
        <v>36.36</v>
      </c>
      <c r="U226" s="5">
        <f>ROUND(R226*(1+S226),2)</f>
        <v>60.6</v>
      </c>
      <c r="V226" t="s">
        <v>975</v>
      </c>
      <c r="W226" t="s">
        <v>976</v>
      </c>
      <c r="X226" t="s">
        <v>984</v>
      </c>
      <c r="Y226" t="s">
        <v>98</v>
      </c>
      <c r="Z226" t="s">
        <v>325</v>
      </c>
      <c r="AA226" s="6">
        <f>J226/I226</f>
        <v>2.0</v>
      </c>
      <c r="AB226" s="6">
        <f>J226-F226</f>
        <v>0.0</v>
      </c>
      <c r="AC226" s="5">
        <f>L226*(1-S226)</f>
        <v>18.0</v>
      </c>
      <c r="AD226" s="5">
        <f>L226*(1+S226)</f>
        <v>30.0</v>
      </c>
    </row>
    <row r="227" spans="1:30">
      <c r="A227" t="s">
        <v>985</v>
      </c>
      <c r="B227" t="s">
        <v>41</v>
      </c>
      <c r="C227" t="s">
        <v>972</v>
      </c>
      <c r="D227" t="s">
        <v>986</v>
      </c>
      <c r="E227" t="s">
        <v>987</v>
      </c>
      <c r="F227" s="9">
        <v>2</v>
      </c>
      <c r="G227" t="s">
        <v>164</v>
      </c>
      <c r="H227" s="7">
        <v>0</v>
      </c>
      <c r="I227" s="9">
        <v>1</v>
      </c>
      <c r="J227" s="6">
        <f>CEILING(F227*(1+H227),I227)</f>
        <v>2</v>
      </c>
      <c r="K227" s="9">
        <v>2</v>
      </c>
      <c r="L227" s="5">
        <f>ROUND(J227*K227,2)</f>
        <v>4.0</v>
      </c>
      <c r="M227" s="9">
        <v>0.035</v>
      </c>
      <c r="N227" s="6">
        <f>ROUND(F227*M227,3)</f>
        <v>0.07</v>
      </c>
      <c r="O227" s="5">
        <f>'Labor rates'!B10</f>
        <v>68</v>
      </c>
      <c r="P227" s="5">
        <f>ROUND(N227*O227,2)</f>
        <v>4.76</v>
      </c>
      <c r="Q227" s="9">
        <v>0</v>
      </c>
      <c r="R227" s="5">
        <f>ROUND(L227+P227+Q227,2)</f>
        <v>8.76</v>
      </c>
      <c r="S227" s="7">
        <v>0.25</v>
      </c>
      <c r="T227" s="5">
        <f>ROUND(R227*(1-S227),2)</f>
        <v>6.57</v>
      </c>
      <c r="U227" s="5">
        <f>ROUND(R227*(1+S227),2)</f>
        <v>10.95</v>
      </c>
      <c r="V227" t="s">
        <v>975</v>
      </c>
      <c r="W227" t="s">
        <v>976</v>
      </c>
      <c r="X227" t="s">
        <v>984</v>
      </c>
      <c r="Y227" t="s">
        <v>98</v>
      </c>
      <c r="Z227" t="s">
        <v>325</v>
      </c>
      <c r="AA227" s="6">
        <f>J227/I227</f>
        <v>2.0</v>
      </c>
      <c r="AB227" s="6">
        <f>J227-F227</f>
        <v>0.0</v>
      </c>
      <c r="AC227" s="5">
        <f>L227*(1-S227)</f>
        <v>3.0</v>
      </c>
      <c r="AD227" s="5">
        <f>L227*(1+S227)</f>
        <v>5.0</v>
      </c>
    </row>
    <row r="228" spans="1:30">
      <c r="A228" t="s">
        <v>988</v>
      </c>
      <c r="B228" t="s">
        <v>41</v>
      </c>
      <c r="C228" t="s">
        <v>972</v>
      </c>
      <c r="D228" t="s">
        <v>989</v>
      </c>
      <c r="E228" t="s">
        <v>990</v>
      </c>
      <c r="F228" s="9">
        <v>1</v>
      </c>
      <c r="G228" t="s">
        <v>164</v>
      </c>
      <c r="H228" s="7">
        <v>0</v>
      </c>
      <c r="I228" s="9">
        <v>1</v>
      </c>
      <c r="J228" s="6">
        <f>CEILING(F228*(1+H228),I228)</f>
        <v>1</v>
      </c>
      <c r="K228" s="9">
        <v>15</v>
      </c>
      <c r="L228" s="5">
        <f>ROUND(J228*K228,2)</f>
        <v>15.0</v>
      </c>
      <c r="M228" s="9">
        <v>0.35</v>
      </c>
      <c r="N228" s="6">
        <f>ROUND(F228*M228,3)</f>
        <v>0.35</v>
      </c>
      <c r="O228" s="5">
        <f>'Labor rates'!B10</f>
        <v>68</v>
      </c>
      <c r="P228" s="5">
        <f>ROUND(N228*O228,2)</f>
        <v>23.8</v>
      </c>
      <c r="Q228" s="9">
        <v>0</v>
      </c>
      <c r="R228" s="5">
        <f>ROUND(L228+P228+Q228,2)</f>
        <v>38.8</v>
      </c>
      <c r="S228" s="7">
        <v>0.25</v>
      </c>
      <c r="T228" s="5">
        <f>ROUND(R228*(1-S228),2)</f>
        <v>29.1</v>
      </c>
      <c r="U228" s="5">
        <f>ROUND(R228*(1+S228),2)</f>
        <v>48.5</v>
      </c>
      <c r="V228" t="s">
        <v>975</v>
      </c>
      <c r="W228" t="s">
        <v>976</v>
      </c>
      <c r="X228" t="s">
        <v>977</v>
      </c>
      <c r="Y228" t="s">
        <v>98</v>
      </c>
      <c r="Z228" t="s">
        <v>325</v>
      </c>
      <c r="AA228" s="6">
        <f>J228/I228</f>
        <v>1.0</v>
      </c>
      <c r="AB228" s="6">
        <f>J228-F228</f>
        <v>0.0</v>
      </c>
      <c r="AC228" s="5">
        <f>L228*(1-S228)</f>
        <v>11.25</v>
      </c>
      <c r="AD228" s="5">
        <f>L228*(1+S228)</f>
        <v>18.75</v>
      </c>
    </row>
    <row r="229" spans="1:30">
      <c r="A229" t="s">
        <v>991</v>
      </c>
      <c r="B229" t="s">
        <v>41</v>
      </c>
      <c r="C229" t="s">
        <v>972</v>
      </c>
      <c r="D229" t="s">
        <v>992</v>
      </c>
      <c r="E229" t="s">
        <v>993</v>
      </c>
      <c r="F229" s="9">
        <v>1</v>
      </c>
      <c r="G229" t="s">
        <v>164</v>
      </c>
      <c r="H229" s="7">
        <v>0</v>
      </c>
      <c r="I229" s="9">
        <v>1</v>
      </c>
      <c r="J229" s="6">
        <f>CEILING(F229*(1+H229),I229)</f>
        <v>1</v>
      </c>
      <c r="K229" s="9">
        <v>3</v>
      </c>
      <c r="L229" s="5">
        <f>ROUND(J229*K229,2)</f>
        <v>3.0</v>
      </c>
      <c r="M229" s="9">
        <v>0.12</v>
      </c>
      <c r="N229" s="6">
        <f>ROUND(F229*M229,3)</f>
        <v>0.12</v>
      </c>
      <c r="O229" s="5">
        <f>'Labor rates'!B10</f>
        <v>68</v>
      </c>
      <c r="P229" s="5">
        <f>ROUND(N229*O229,2)</f>
        <v>8.16</v>
      </c>
      <c r="Q229" s="9">
        <v>0</v>
      </c>
      <c r="R229" s="5">
        <f>ROUND(L229+P229+Q229,2)</f>
        <v>11.16</v>
      </c>
      <c r="S229" s="7">
        <v>0.25</v>
      </c>
      <c r="T229" s="5">
        <f>ROUND(R229*(1-S229),2)</f>
        <v>8.37</v>
      </c>
      <c r="U229" s="5">
        <f>ROUND(R229*(1+S229),2)</f>
        <v>13.95</v>
      </c>
      <c r="V229" t="s">
        <v>975</v>
      </c>
      <c r="W229" t="s">
        <v>976</v>
      </c>
      <c r="X229" t="s">
        <v>977</v>
      </c>
      <c r="Y229" t="s">
        <v>98</v>
      </c>
      <c r="Z229" t="s">
        <v>325</v>
      </c>
      <c r="AA229" s="6">
        <f>J229/I229</f>
        <v>1.0</v>
      </c>
      <c r="AB229" s="6">
        <f>J229-F229</f>
        <v>0.0</v>
      </c>
      <c r="AC229" s="5">
        <f>L229*(1-S229)</f>
        <v>2.25</v>
      </c>
      <c r="AD229" s="5">
        <f>L229*(1+S229)</f>
        <v>3.75</v>
      </c>
    </row>
    <row r="230" spans="1:30">
      <c r="A230" t="s">
        <v>994</v>
      </c>
      <c r="B230" t="s">
        <v>41</v>
      </c>
      <c r="C230" t="s">
        <v>972</v>
      </c>
      <c r="D230" t="s">
        <v>995</v>
      </c>
      <c r="E230" t="s">
        <v>996</v>
      </c>
      <c r="F230" s="9">
        <v>1</v>
      </c>
      <c r="G230" t="s">
        <v>164</v>
      </c>
      <c r="H230" s="7">
        <v>0</v>
      </c>
      <c r="I230" s="9">
        <v>1</v>
      </c>
      <c r="J230" s="6">
        <f>CEILING(F230*(1+H230),I230)</f>
        <v>1</v>
      </c>
      <c r="K230" s="9">
        <v>30</v>
      </c>
      <c r="L230" s="5">
        <f>ROUND(J230*K230,2)</f>
        <v>30.0</v>
      </c>
      <c r="M230" s="9">
        <v>0.3</v>
      </c>
      <c r="N230" s="6">
        <f>ROUND(F230*M230,3)</f>
        <v>0.3</v>
      </c>
      <c r="O230" s="5">
        <f>'Labor rates'!B10</f>
        <v>68</v>
      </c>
      <c r="P230" s="5">
        <f>ROUND(N230*O230,2)</f>
        <v>20.4</v>
      </c>
      <c r="Q230" s="9">
        <v>0</v>
      </c>
      <c r="R230" s="5">
        <f>ROUND(L230+P230+Q230,2)</f>
        <v>50.4</v>
      </c>
      <c r="S230" s="7">
        <v>0.25</v>
      </c>
      <c r="T230" s="5">
        <f>ROUND(R230*(1-S230),2)</f>
        <v>37.8</v>
      </c>
      <c r="U230" s="5">
        <f>ROUND(R230*(1+S230),2)</f>
        <v>63.0</v>
      </c>
      <c r="V230" t="s">
        <v>975</v>
      </c>
      <c r="W230" t="s">
        <v>976</v>
      </c>
      <c r="X230" t="s">
        <v>977</v>
      </c>
      <c r="Y230" t="s">
        <v>98</v>
      </c>
      <c r="Z230" t="s">
        <v>325</v>
      </c>
      <c r="AA230" s="6">
        <f>J230/I230</f>
        <v>1.0</v>
      </c>
      <c r="AB230" s="6">
        <f>J230-F230</f>
        <v>0.0</v>
      </c>
      <c r="AC230" s="5">
        <f>L230*(1-S230)</f>
        <v>22.5</v>
      </c>
      <c r="AD230" s="5">
        <f>L230*(1+S230)</f>
        <v>37.5</v>
      </c>
    </row>
    <row r="231" spans="1:30">
      <c r="A231" t="s">
        <v>997</v>
      </c>
      <c r="B231" t="s">
        <v>41</v>
      </c>
      <c r="C231" t="s">
        <v>972</v>
      </c>
      <c r="D231" t="s">
        <v>998</v>
      </c>
      <c r="E231" t="s">
        <v>999</v>
      </c>
      <c r="F231" s="9">
        <v>2</v>
      </c>
      <c r="G231" t="s">
        <v>164</v>
      </c>
      <c r="H231" s="7">
        <v>0</v>
      </c>
      <c r="I231" s="9">
        <v>1</v>
      </c>
      <c r="J231" s="6">
        <f>CEILING(F231*(1+H231),I231)</f>
        <v>2</v>
      </c>
      <c r="K231" s="9">
        <v>7</v>
      </c>
      <c r="L231" s="5">
        <f>ROUND(J231*K231,2)</f>
        <v>14.0</v>
      </c>
      <c r="M231" s="9">
        <v>0.15</v>
      </c>
      <c r="N231" s="6">
        <f>ROUND(F231*M231,3)</f>
        <v>0.3</v>
      </c>
      <c r="O231" s="5">
        <f>'Labor rates'!B10</f>
        <v>68</v>
      </c>
      <c r="P231" s="5">
        <f>ROUND(N231*O231,2)</f>
        <v>20.4</v>
      </c>
      <c r="Q231" s="9">
        <v>0</v>
      </c>
      <c r="R231" s="5">
        <f>ROUND(L231+P231+Q231,2)</f>
        <v>34.4</v>
      </c>
      <c r="S231" s="7">
        <v>0.25</v>
      </c>
      <c r="T231" s="5">
        <f>ROUND(R231*(1-S231),2)</f>
        <v>25.8</v>
      </c>
      <c r="U231" s="5">
        <f>ROUND(R231*(1+S231),2)</f>
        <v>43.0</v>
      </c>
      <c r="V231" t="s">
        <v>975</v>
      </c>
      <c r="W231" t="s">
        <v>976</v>
      </c>
      <c r="X231" t="s">
        <v>984</v>
      </c>
      <c r="Y231" t="s">
        <v>98</v>
      </c>
      <c r="Z231" t="s">
        <v>325</v>
      </c>
      <c r="AA231" s="6">
        <f>J231/I231</f>
        <v>2.0</v>
      </c>
      <c r="AB231" s="6">
        <f>J231-F231</f>
        <v>0.0</v>
      </c>
      <c r="AC231" s="5">
        <f>L231*(1-S231)</f>
        <v>10.5</v>
      </c>
      <c r="AD231" s="5">
        <f>L231*(1+S231)</f>
        <v>17.5</v>
      </c>
    </row>
    <row r="232" spans="1:30">
      <c r="A232" t="s">
        <v>1000</v>
      </c>
      <c r="B232" t="s">
        <v>41</v>
      </c>
      <c r="C232" t="s">
        <v>1001</v>
      </c>
      <c r="D232" t="s">
        <v>973</v>
      </c>
      <c r="E232" t="s">
        <v>974</v>
      </c>
      <c r="F232" s="9">
        <v>1</v>
      </c>
      <c r="G232" t="s">
        <v>164</v>
      </c>
      <c r="H232" s="7">
        <v>0</v>
      </c>
      <c r="I232" s="9">
        <v>1</v>
      </c>
      <c r="J232" s="6">
        <f>CEILING(F232*(1+H232),I232)</f>
        <v>1</v>
      </c>
      <c r="K232" s="9">
        <v>150</v>
      </c>
      <c r="L232" s="5">
        <f>ROUND(J232*K232,2)</f>
        <v>150.0</v>
      </c>
      <c r="M232" s="9">
        <v>1</v>
      </c>
      <c r="N232" s="6">
        <f>ROUND(F232*M232,3)</f>
        <v>1.0</v>
      </c>
      <c r="O232" s="5">
        <f>'Labor rates'!B10</f>
        <v>68</v>
      </c>
      <c r="P232" s="5">
        <f>ROUND(N232*O232,2)</f>
        <v>68.0</v>
      </c>
      <c r="Q232" s="9">
        <v>0</v>
      </c>
      <c r="R232" s="5">
        <f>ROUND(L232+P232+Q232,2)</f>
        <v>218.0</v>
      </c>
      <c r="S232" s="7">
        <v>0.25</v>
      </c>
      <c r="T232" s="5">
        <f>ROUND(R232*(1-S232),2)</f>
        <v>163.5</v>
      </c>
      <c r="U232" s="5">
        <f>ROUND(R232*(1+S232),2)</f>
        <v>272.5</v>
      </c>
      <c r="V232" t="s">
        <v>975</v>
      </c>
      <c r="W232" t="s">
        <v>976</v>
      </c>
      <c r="X232" t="s">
        <v>1002</v>
      </c>
      <c r="Y232" t="s">
        <v>98</v>
      </c>
      <c r="Z232" t="s">
        <v>325</v>
      </c>
      <c r="AA232" s="6">
        <f>J232/I232</f>
        <v>1.0</v>
      </c>
      <c r="AB232" s="6">
        <f>J232-F232</f>
        <v>0.0</v>
      </c>
      <c r="AC232" s="5">
        <f>L232*(1-S232)</f>
        <v>112.5</v>
      </c>
      <c r="AD232" s="5">
        <f>L232*(1+S232)</f>
        <v>187.5</v>
      </c>
    </row>
    <row r="233" spans="1:30">
      <c r="A233" t="s">
        <v>1003</v>
      </c>
      <c r="B233" t="s">
        <v>41</v>
      </c>
      <c r="C233" t="s">
        <v>1001</v>
      </c>
      <c r="D233" t="s">
        <v>979</v>
      </c>
      <c r="E233" t="s">
        <v>980</v>
      </c>
      <c r="F233" s="9">
        <v>1</v>
      </c>
      <c r="G233" t="s">
        <v>164</v>
      </c>
      <c r="H233" s="7">
        <v>0</v>
      </c>
      <c r="I233" s="9">
        <v>1</v>
      </c>
      <c r="J233" s="6">
        <f>CEILING(F233*(1+H233),I233)</f>
        <v>1</v>
      </c>
      <c r="K233" s="9">
        <v>160</v>
      </c>
      <c r="L233" s="5">
        <f>ROUND(J233*K233,2)</f>
        <v>160.0</v>
      </c>
      <c r="M233" s="9">
        <v>0.65</v>
      </c>
      <c r="N233" s="6">
        <f>ROUND(F233*M233,3)</f>
        <v>0.65</v>
      </c>
      <c r="O233" s="5">
        <f>'Labor rates'!B10</f>
        <v>68</v>
      </c>
      <c r="P233" s="5">
        <f>ROUND(N233*O233,2)</f>
        <v>44.2</v>
      </c>
      <c r="Q233" s="9">
        <v>0</v>
      </c>
      <c r="R233" s="5">
        <f>ROUND(L233+P233+Q233,2)</f>
        <v>204.2</v>
      </c>
      <c r="S233" s="7">
        <v>0.25</v>
      </c>
      <c r="T233" s="5">
        <f>ROUND(R233*(1-S233),2)</f>
        <v>153.15</v>
      </c>
      <c r="U233" s="5">
        <f>ROUND(R233*(1+S233),2)</f>
        <v>255.25</v>
      </c>
      <c r="V233" t="s">
        <v>975</v>
      </c>
      <c r="W233" t="s">
        <v>976</v>
      </c>
      <c r="X233" t="s">
        <v>1002</v>
      </c>
      <c r="Y233" t="s">
        <v>98</v>
      </c>
      <c r="Z233" t="s">
        <v>325</v>
      </c>
      <c r="AA233" s="6">
        <f>J233/I233</f>
        <v>1.0</v>
      </c>
      <c r="AB233" s="6">
        <f>J233-F233</f>
        <v>0.0</v>
      </c>
      <c r="AC233" s="5">
        <f>L233*(1-S233)</f>
        <v>120.0</v>
      </c>
      <c r="AD233" s="5">
        <f>L233*(1+S233)</f>
        <v>200.0</v>
      </c>
    </row>
    <row r="234" spans="1:30">
      <c r="A234" t="s">
        <v>1004</v>
      </c>
      <c r="B234" t="s">
        <v>41</v>
      </c>
      <c r="C234" t="s">
        <v>1001</v>
      </c>
      <c r="D234" t="s">
        <v>982</v>
      </c>
      <c r="E234" t="s">
        <v>983</v>
      </c>
      <c r="F234" s="9">
        <v>2</v>
      </c>
      <c r="G234" t="s">
        <v>164</v>
      </c>
      <c r="H234" s="7">
        <v>0</v>
      </c>
      <c r="I234" s="9">
        <v>1</v>
      </c>
      <c r="J234" s="6">
        <f>CEILING(F234*(1+H234),I234)</f>
        <v>2</v>
      </c>
      <c r="K234" s="9">
        <v>12</v>
      </c>
      <c r="L234" s="5">
        <f>ROUND(J234*K234,2)</f>
        <v>24.0</v>
      </c>
      <c r="M234" s="9">
        <v>0.18</v>
      </c>
      <c r="N234" s="6">
        <f>ROUND(F234*M234,3)</f>
        <v>0.36</v>
      </c>
      <c r="O234" s="5">
        <f>'Labor rates'!B10</f>
        <v>68</v>
      </c>
      <c r="P234" s="5">
        <f>ROUND(N234*O234,2)</f>
        <v>24.48</v>
      </c>
      <c r="Q234" s="9">
        <v>0</v>
      </c>
      <c r="R234" s="5">
        <f>ROUND(L234+P234+Q234,2)</f>
        <v>48.48</v>
      </c>
      <c r="S234" s="7">
        <v>0.25</v>
      </c>
      <c r="T234" s="5">
        <f>ROUND(R234*(1-S234),2)</f>
        <v>36.36</v>
      </c>
      <c r="U234" s="5">
        <f>ROUND(R234*(1+S234),2)</f>
        <v>60.6</v>
      </c>
      <c r="V234" t="s">
        <v>975</v>
      </c>
      <c r="W234" t="s">
        <v>976</v>
      </c>
      <c r="X234" t="s">
        <v>1005</v>
      </c>
      <c r="Y234" t="s">
        <v>98</v>
      </c>
      <c r="Z234" t="s">
        <v>325</v>
      </c>
      <c r="AA234" s="6">
        <f>J234/I234</f>
        <v>2.0</v>
      </c>
      <c r="AB234" s="6">
        <f>J234-F234</f>
        <v>0.0</v>
      </c>
      <c r="AC234" s="5">
        <f>L234*(1-S234)</f>
        <v>18.0</v>
      </c>
      <c r="AD234" s="5">
        <f>L234*(1+S234)</f>
        <v>30.0</v>
      </c>
    </row>
    <row r="235" spans="1:30">
      <c r="A235" t="s">
        <v>1006</v>
      </c>
      <c r="B235" t="s">
        <v>41</v>
      </c>
      <c r="C235" t="s">
        <v>1001</v>
      </c>
      <c r="D235" t="s">
        <v>986</v>
      </c>
      <c r="E235" t="s">
        <v>987</v>
      </c>
      <c r="F235" s="9">
        <v>2</v>
      </c>
      <c r="G235" t="s">
        <v>164</v>
      </c>
      <c r="H235" s="7">
        <v>0</v>
      </c>
      <c r="I235" s="9">
        <v>1</v>
      </c>
      <c r="J235" s="6">
        <f>CEILING(F235*(1+H235),I235)</f>
        <v>2</v>
      </c>
      <c r="K235" s="9">
        <v>2</v>
      </c>
      <c r="L235" s="5">
        <f>ROUND(J235*K235,2)</f>
        <v>4.0</v>
      </c>
      <c r="M235" s="9">
        <v>0.035</v>
      </c>
      <c r="N235" s="6">
        <f>ROUND(F235*M235,3)</f>
        <v>0.07</v>
      </c>
      <c r="O235" s="5">
        <f>'Labor rates'!B10</f>
        <v>68</v>
      </c>
      <c r="P235" s="5">
        <f>ROUND(N235*O235,2)</f>
        <v>4.76</v>
      </c>
      <c r="Q235" s="9">
        <v>0</v>
      </c>
      <c r="R235" s="5">
        <f>ROUND(L235+P235+Q235,2)</f>
        <v>8.76</v>
      </c>
      <c r="S235" s="7">
        <v>0.25</v>
      </c>
      <c r="T235" s="5">
        <f>ROUND(R235*(1-S235),2)</f>
        <v>6.57</v>
      </c>
      <c r="U235" s="5">
        <f>ROUND(R235*(1+S235),2)</f>
        <v>10.95</v>
      </c>
      <c r="V235" t="s">
        <v>975</v>
      </c>
      <c r="W235" t="s">
        <v>976</v>
      </c>
      <c r="X235" t="s">
        <v>1005</v>
      </c>
      <c r="Y235" t="s">
        <v>98</v>
      </c>
      <c r="Z235" t="s">
        <v>325</v>
      </c>
      <c r="AA235" s="6">
        <f>J235/I235</f>
        <v>2.0</v>
      </c>
      <c r="AB235" s="6">
        <f>J235-F235</f>
        <v>0.0</v>
      </c>
      <c r="AC235" s="5">
        <f>L235*(1-S235)</f>
        <v>3.0</v>
      </c>
      <c r="AD235" s="5">
        <f>L235*(1+S235)</f>
        <v>5.0</v>
      </c>
    </row>
    <row r="236" spans="1:30">
      <c r="A236" t="s">
        <v>1007</v>
      </c>
      <c r="B236" t="s">
        <v>41</v>
      </c>
      <c r="C236" t="s">
        <v>1001</v>
      </c>
      <c r="D236" t="s">
        <v>989</v>
      </c>
      <c r="E236" t="s">
        <v>990</v>
      </c>
      <c r="F236" s="9">
        <v>1</v>
      </c>
      <c r="G236" t="s">
        <v>164</v>
      </c>
      <c r="H236" s="7">
        <v>0</v>
      </c>
      <c r="I236" s="9">
        <v>1</v>
      </c>
      <c r="J236" s="6">
        <f>CEILING(F236*(1+H236),I236)</f>
        <v>1</v>
      </c>
      <c r="K236" s="9">
        <v>15</v>
      </c>
      <c r="L236" s="5">
        <f>ROUND(J236*K236,2)</f>
        <v>15.0</v>
      </c>
      <c r="M236" s="9">
        <v>0.35</v>
      </c>
      <c r="N236" s="6">
        <f>ROUND(F236*M236,3)</f>
        <v>0.35</v>
      </c>
      <c r="O236" s="5">
        <f>'Labor rates'!B10</f>
        <v>68</v>
      </c>
      <c r="P236" s="5">
        <f>ROUND(N236*O236,2)</f>
        <v>23.8</v>
      </c>
      <c r="Q236" s="9">
        <v>0</v>
      </c>
      <c r="R236" s="5">
        <f>ROUND(L236+P236+Q236,2)</f>
        <v>38.8</v>
      </c>
      <c r="S236" s="7">
        <v>0.25</v>
      </c>
      <c r="T236" s="5">
        <f>ROUND(R236*(1-S236),2)</f>
        <v>29.1</v>
      </c>
      <c r="U236" s="5">
        <f>ROUND(R236*(1+S236),2)</f>
        <v>48.5</v>
      </c>
      <c r="V236" t="s">
        <v>975</v>
      </c>
      <c r="W236" t="s">
        <v>976</v>
      </c>
      <c r="X236" t="s">
        <v>1002</v>
      </c>
      <c r="Y236" t="s">
        <v>98</v>
      </c>
      <c r="Z236" t="s">
        <v>325</v>
      </c>
      <c r="AA236" s="6">
        <f>J236/I236</f>
        <v>1.0</v>
      </c>
      <c r="AB236" s="6">
        <f>J236-F236</f>
        <v>0.0</v>
      </c>
      <c r="AC236" s="5">
        <f>L236*(1-S236)</f>
        <v>11.25</v>
      </c>
      <c r="AD236" s="5">
        <f>L236*(1+S236)</f>
        <v>18.75</v>
      </c>
    </row>
    <row r="237" spans="1:30">
      <c r="A237" t="s">
        <v>1008</v>
      </c>
      <c r="B237" t="s">
        <v>41</v>
      </c>
      <c r="C237" t="s">
        <v>1001</v>
      </c>
      <c r="D237" t="s">
        <v>992</v>
      </c>
      <c r="E237" t="s">
        <v>993</v>
      </c>
      <c r="F237" s="9">
        <v>1</v>
      </c>
      <c r="G237" t="s">
        <v>164</v>
      </c>
      <c r="H237" s="7">
        <v>0</v>
      </c>
      <c r="I237" s="9">
        <v>1</v>
      </c>
      <c r="J237" s="6">
        <f>CEILING(F237*(1+H237),I237)</f>
        <v>1</v>
      </c>
      <c r="K237" s="9">
        <v>3</v>
      </c>
      <c r="L237" s="5">
        <f>ROUND(J237*K237,2)</f>
        <v>3.0</v>
      </c>
      <c r="M237" s="9">
        <v>0.12</v>
      </c>
      <c r="N237" s="6">
        <f>ROUND(F237*M237,3)</f>
        <v>0.12</v>
      </c>
      <c r="O237" s="5">
        <f>'Labor rates'!B10</f>
        <v>68</v>
      </c>
      <c r="P237" s="5">
        <f>ROUND(N237*O237,2)</f>
        <v>8.16</v>
      </c>
      <c r="Q237" s="9">
        <v>0</v>
      </c>
      <c r="R237" s="5">
        <f>ROUND(L237+P237+Q237,2)</f>
        <v>11.16</v>
      </c>
      <c r="S237" s="7">
        <v>0.25</v>
      </c>
      <c r="T237" s="5">
        <f>ROUND(R237*(1-S237),2)</f>
        <v>8.37</v>
      </c>
      <c r="U237" s="5">
        <f>ROUND(R237*(1+S237),2)</f>
        <v>13.95</v>
      </c>
      <c r="V237" t="s">
        <v>975</v>
      </c>
      <c r="W237" t="s">
        <v>976</v>
      </c>
      <c r="X237" t="s">
        <v>1002</v>
      </c>
      <c r="Y237" t="s">
        <v>98</v>
      </c>
      <c r="Z237" t="s">
        <v>325</v>
      </c>
      <c r="AA237" s="6">
        <f>J237/I237</f>
        <v>1.0</v>
      </c>
      <c r="AB237" s="6">
        <f>J237-F237</f>
        <v>0.0</v>
      </c>
      <c r="AC237" s="5">
        <f>L237*(1-S237)</f>
        <v>2.25</v>
      </c>
      <c r="AD237" s="5">
        <f>L237*(1+S237)</f>
        <v>3.75</v>
      </c>
    </row>
    <row r="238" spans="1:30">
      <c r="A238" t="s">
        <v>1009</v>
      </c>
      <c r="B238" t="s">
        <v>41</v>
      </c>
      <c r="C238" t="s">
        <v>1001</v>
      </c>
      <c r="D238" t="s">
        <v>995</v>
      </c>
      <c r="E238" t="s">
        <v>996</v>
      </c>
      <c r="F238" s="9">
        <v>1</v>
      </c>
      <c r="G238" t="s">
        <v>164</v>
      </c>
      <c r="H238" s="7">
        <v>0</v>
      </c>
      <c r="I238" s="9">
        <v>1</v>
      </c>
      <c r="J238" s="6">
        <f>CEILING(F238*(1+H238),I238)</f>
        <v>1</v>
      </c>
      <c r="K238" s="9">
        <v>30</v>
      </c>
      <c r="L238" s="5">
        <f>ROUND(J238*K238,2)</f>
        <v>30.0</v>
      </c>
      <c r="M238" s="9">
        <v>0.3</v>
      </c>
      <c r="N238" s="6">
        <f>ROUND(F238*M238,3)</f>
        <v>0.3</v>
      </c>
      <c r="O238" s="5">
        <f>'Labor rates'!B10</f>
        <v>68</v>
      </c>
      <c r="P238" s="5">
        <f>ROUND(N238*O238,2)</f>
        <v>20.4</v>
      </c>
      <c r="Q238" s="9">
        <v>0</v>
      </c>
      <c r="R238" s="5">
        <f>ROUND(L238+P238+Q238,2)</f>
        <v>50.4</v>
      </c>
      <c r="S238" s="7">
        <v>0.25</v>
      </c>
      <c r="T238" s="5">
        <f>ROUND(R238*(1-S238),2)</f>
        <v>37.8</v>
      </c>
      <c r="U238" s="5">
        <f>ROUND(R238*(1+S238),2)</f>
        <v>63.0</v>
      </c>
      <c r="V238" t="s">
        <v>975</v>
      </c>
      <c r="W238" t="s">
        <v>976</v>
      </c>
      <c r="X238" t="s">
        <v>1002</v>
      </c>
      <c r="Y238" t="s">
        <v>98</v>
      </c>
      <c r="Z238" t="s">
        <v>325</v>
      </c>
      <c r="AA238" s="6">
        <f>J238/I238</f>
        <v>1.0</v>
      </c>
      <c r="AB238" s="6">
        <f>J238-F238</f>
        <v>0.0</v>
      </c>
      <c r="AC238" s="5">
        <f>L238*(1-S238)</f>
        <v>22.5</v>
      </c>
      <c r="AD238" s="5">
        <f>L238*(1+S238)</f>
        <v>37.5</v>
      </c>
    </row>
    <row r="239" spans="1:30">
      <c r="A239" t="s">
        <v>1010</v>
      </c>
      <c r="B239" t="s">
        <v>41</v>
      </c>
      <c r="C239" t="s">
        <v>1001</v>
      </c>
      <c r="D239" t="s">
        <v>998</v>
      </c>
      <c r="E239" t="s">
        <v>999</v>
      </c>
      <c r="F239" s="9">
        <v>2</v>
      </c>
      <c r="G239" t="s">
        <v>164</v>
      </c>
      <c r="H239" s="7">
        <v>0</v>
      </c>
      <c r="I239" s="9">
        <v>1</v>
      </c>
      <c r="J239" s="6">
        <f>CEILING(F239*(1+H239),I239)</f>
        <v>2</v>
      </c>
      <c r="K239" s="9">
        <v>7</v>
      </c>
      <c r="L239" s="5">
        <f>ROUND(J239*K239,2)</f>
        <v>14.0</v>
      </c>
      <c r="M239" s="9">
        <v>0.15</v>
      </c>
      <c r="N239" s="6">
        <f>ROUND(F239*M239,3)</f>
        <v>0.3</v>
      </c>
      <c r="O239" s="5">
        <f>'Labor rates'!B10</f>
        <v>68</v>
      </c>
      <c r="P239" s="5">
        <f>ROUND(N239*O239,2)</f>
        <v>20.4</v>
      </c>
      <c r="Q239" s="9">
        <v>0</v>
      </c>
      <c r="R239" s="5">
        <f>ROUND(L239+P239+Q239,2)</f>
        <v>34.4</v>
      </c>
      <c r="S239" s="7">
        <v>0.25</v>
      </c>
      <c r="T239" s="5">
        <f>ROUND(R239*(1-S239),2)</f>
        <v>25.8</v>
      </c>
      <c r="U239" s="5">
        <f>ROUND(R239*(1+S239),2)</f>
        <v>43.0</v>
      </c>
      <c r="V239" t="s">
        <v>975</v>
      </c>
      <c r="W239" t="s">
        <v>976</v>
      </c>
      <c r="X239" t="s">
        <v>1005</v>
      </c>
      <c r="Y239" t="s">
        <v>98</v>
      </c>
      <c r="Z239" t="s">
        <v>325</v>
      </c>
      <c r="AA239" s="6">
        <f>J239/I239</f>
        <v>2.0</v>
      </c>
      <c r="AB239" s="6">
        <f>J239-F239</f>
        <v>0.0</v>
      </c>
      <c r="AC239" s="5">
        <f>L239*(1-S239)</f>
        <v>10.5</v>
      </c>
      <c r="AD239" s="5">
        <f>L239*(1+S239)</f>
        <v>17.5</v>
      </c>
    </row>
    <row r="240" spans="1:30">
      <c r="A240" t="s">
        <v>1011</v>
      </c>
      <c r="B240" t="s">
        <v>41</v>
      </c>
      <c r="C240" t="s">
        <v>1012</v>
      </c>
      <c r="D240" t="s">
        <v>973</v>
      </c>
      <c r="E240" t="s">
        <v>974</v>
      </c>
      <c r="F240" s="9">
        <v>1</v>
      </c>
      <c r="G240" t="s">
        <v>164</v>
      </c>
      <c r="H240" s="7">
        <v>0</v>
      </c>
      <c r="I240" s="9">
        <v>1</v>
      </c>
      <c r="J240" s="6">
        <f>CEILING(F240*(1+H240),I240)</f>
        <v>1</v>
      </c>
      <c r="K240" s="9">
        <v>150</v>
      </c>
      <c r="L240" s="5">
        <f>ROUND(J240*K240,2)</f>
        <v>150.0</v>
      </c>
      <c r="M240" s="9">
        <v>1</v>
      </c>
      <c r="N240" s="6">
        <f>ROUND(F240*M240,3)</f>
        <v>1.0</v>
      </c>
      <c r="O240" s="5">
        <f>'Labor rates'!B10</f>
        <v>68</v>
      </c>
      <c r="P240" s="5">
        <f>ROUND(N240*O240,2)</f>
        <v>68.0</v>
      </c>
      <c r="Q240" s="9">
        <v>0</v>
      </c>
      <c r="R240" s="5">
        <f>ROUND(L240+P240+Q240,2)</f>
        <v>218.0</v>
      </c>
      <c r="S240" s="7">
        <v>0.25</v>
      </c>
      <c r="T240" s="5">
        <f>ROUND(R240*(1-S240),2)</f>
        <v>163.5</v>
      </c>
      <c r="U240" s="5">
        <f>ROUND(R240*(1+S240),2)</f>
        <v>272.5</v>
      </c>
      <c r="V240" t="s">
        <v>975</v>
      </c>
      <c r="W240" t="s">
        <v>976</v>
      </c>
      <c r="X240" t="s">
        <v>1013</v>
      </c>
      <c r="Y240" t="s">
        <v>98</v>
      </c>
      <c r="Z240" t="s">
        <v>325</v>
      </c>
      <c r="AA240" s="6">
        <f>J240/I240</f>
        <v>1.0</v>
      </c>
      <c r="AB240" s="6">
        <f>J240-F240</f>
        <v>0.0</v>
      </c>
      <c r="AC240" s="5">
        <f>L240*(1-S240)</f>
        <v>112.5</v>
      </c>
      <c r="AD240" s="5">
        <f>L240*(1+S240)</f>
        <v>187.5</v>
      </c>
    </row>
    <row r="241" spans="1:30">
      <c r="A241" t="s">
        <v>1014</v>
      </c>
      <c r="B241" t="s">
        <v>41</v>
      </c>
      <c r="C241" t="s">
        <v>1012</v>
      </c>
      <c r="D241" t="s">
        <v>979</v>
      </c>
      <c r="E241" t="s">
        <v>980</v>
      </c>
      <c r="F241" s="9">
        <v>1</v>
      </c>
      <c r="G241" t="s">
        <v>164</v>
      </c>
      <c r="H241" s="7">
        <v>0</v>
      </c>
      <c r="I241" s="9">
        <v>1</v>
      </c>
      <c r="J241" s="6">
        <f>CEILING(F241*(1+H241),I241)</f>
        <v>1</v>
      </c>
      <c r="K241" s="9">
        <v>160</v>
      </c>
      <c r="L241" s="5">
        <f>ROUND(J241*K241,2)</f>
        <v>160.0</v>
      </c>
      <c r="M241" s="9">
        <v>0.65</v>
      </c>
      <c r="N241" s="6">
        <f>ROUND(F241*M241,3)</f>
        <v>0.65</v>
      </c>
      <c r="O241" s="5">
        <f>'Labor rates'!B10</f>
        <v>68</v>
      </c>
      <c r="P241" s="5">
        <f>ROUND(N241*O241,2)</f>
        <v>44.2</v>
      </c>
      <c r="Q241" s="9">
        <v>0</v>
      </c>
      <c r="R241" s="5">
        <f>ROUND(L241+P241+Q241,2)</f>
        <v>204.2</v>
      </c>
      <c r="S241" s="7">
        <v>0.25</v>
      </c>
      <c r="T241" s="5">
        <f>ROUND(R241*(1-S241),2)</f>
        <v>153.15</v>
      </c>
      <c r="U241" s="5">
        <f>ROUND(R241*(1+S241),2)</f>
        <v>255.25</v>
      </c>
      <c r="V241" t="s">
        <v>975</v>
      </c>
      <c r="W241" t="s">
        <v>976</v>
      </c>
      <c r="X241" t="s">
        <v>1013</v>
      </c>
      <c r="Y241" t="s">
        <v>98</v>
      </c>
      <c r="Z241" t="s">
        <v>325</v>
      </c>
      <c r="AA241" s="6">
        <f>J241/I241</f>
        <v>1.0</v>
      </c>
      <c r="AB241" s="6">
        <f>J241-F241</f>
        <v>0.0</v>
      </c>
      <c r="AC241" s="5">
        <f>L241*(1-S241)</f>
        <v>120.0</v>
      </c>
      <c r="AD241" s="5">
        <f>L241*(1+S241)</f>
        <v>200.0</v>
      </c>
    </row>
    <row r="242" spans="1:30">
      <c r="A242" t="s">
        <v>1015</v>
      </c>
      <c r="B242" t="s">
        <v>41</v>
      </c>
      <c r="C242" t="s">
        <v>1012</v>
      </c>
      <c r="D242" t="s">
        <v>982</v>
      </c>
      <c r="E242" t="s">
        <v>983</v>
      </c>
      <c r="F242" s="9">
        <v>2</v>
      </c>
      <c r="G242" t="s">
        <v>164</v>
      </c>
      <c r="H242" s="7">
        <v>0</v>
      </c>
      <c r="I242" s="9">
        <v>1</v>
      </c>
      <c r="J242" s="6">
        <f>CEILING(F242*(1+H242),I242)</f>
        <v>2</v>
      </c>
      <c r="K242" s="9">
        <v>12</v>
      </c>
      <c r="L242" s="5">
        <f>ROUND(J242*K242,2)</f>
        <v>24.0</v>
      </c>
      <c r="M242" s="9">
        <v>0.18</v>
      </c>
      <c r="N242" s="6">
        <f>ROUND(F242*M242,3)</f>
        <v>0.36</v>
      </c>
      <c r="O242" s="5">
        <f>'Labor rates'!B10</f>
        <v>68</v>
      </c>
      <c r="P242" s="5">
        <f>ROUND(N242*O242,2)</f>
        <v>24.48</v>
      </c>
      <c r="Q242" s="9">
        <v>0</v>
      </c>
      <c r="R242" s="5">
        <f>ROUND(L242+P242+Q242,2)</f>
        <v>48.48</v>
      </c>
      <c r="S242" s="7">
        <v>0.25</v>
      </c>
      <c r="T242" s="5">
        <f>ROUND(R242*(1-S242),2)</f>
        <v>36.36</v>
      </c>
      <c r="U242" s="5">
        <f>ROUND(R242*(1+S242),2)</f>
        <v>60.6</v>
      </c>
      <c r="V242" t="s">
        <v>975</v>
      </c>
      <c r="W242" t="s">
        <v>976</v>
      </c>
      <c r="X242" t="s">
        <v>1016</v>
      </c>
      <c r="Y242" t="s">
        <v>98</v>
      </c>
      <c r="Z242" t="s">
        <v>325</v>
      </c>
      <c r="AA242" s="6">
        <f>J242/I242</f>
        <v>2.0</v>
      </c>
      <c r="AB242" s="6">
        <f>J242-F242</f>
        <v>0.0</v>
      </c>
      <c r="AC242" s="5">
        <f>L242*(1-S242)</f>
        <v>18.0</v>
      </c>
      <c r="AD242" s="5">
        <f>L242*(1+S242)</f>
        <v>30.0</v>
      </c>
    </row>
    <row r="243" spans="1:30">
      <c r="A243" t="s">
        <v>1017</v>
      </c>
      <c r="B243" t="s">
        <v>41</v>
      </c>
      <c r="C243" t="s">
        <v>1012</v>
      </c>
      <c r="D243" t="s">
        <v>986</v>
      </c>
      <c r="E243" t="s">
        <v>987</v>
      </c>
      <c r="F243" s="9">
        <v>2</v>
      </c>
      <c r="G243" t="s">
        <v>164</v>
      </c>
      <c r="H243" s="7">
        <v>0</v>
      </c>
      <c r="I243" s="9">
        <v>1</v>
      </c>
      <c r="J243" s="6">
        <f>CEILING(F243*(1+H243),I243)</f>
        <v>2</v>
      </c>
      <c r="K243" s="9">
        <v>2</v>
      </c>
      <c r="L243" s="5">
        <f>ROUND(J243*K243,2)</f>
        <v>4.0</v>
      </c>
      <c r="M243" s="9">
        <v>0.035</v>
      </c>
      <c r="N243" s="6">
        <f>ROUND(F243*M243,3)</f>
        <v>0.07</v>
      </c>
      <c r="O243" s="5">
        <f>'Labor rates'!B10</f>
        <v>68</v>
      </c>
      <c r="P243" s="5">
        <f>ROUND(N243*O243,2)</f>
        <v>4.76</v>
      </c>
      <c r="Q243" s="9">
        <v>0</v>
      </c>
      <c r="R243" s="5">
        <f>ROUND(L243+P243+Q243,2)</f>
        <v>8.76</v>
      </c>
      <c r="S243" s="7">
        <v>0.25</v>
      </c>
      <c r="T243" s="5">
        <f>ROUND(R243*(1-S243),2)</f>
        <v>6.57</v>
      </c>
      <c r="U243" s="5">
        <f>ROUND(R243*(1+S243),2)</f>
        <v>10.95</v>
      </c>
      <c r="V243" t="s">
        <v>975</v>
      </c>
      <c r="W243" t="s">
        <v>976</v>
      </c>
      <c r="X243" t="s">
        <v>1016</v>
      </c>
      <c r="Y243" t="s">
        <v>98</v>
      </c>
      <c r="Z243" t="s">
        <v>325</v>
      </c>
      <c r="AA243" s="6">
        <f>J243/I243</f>
        <v>2.0</v>
      </c>
      <c r="AB243" s="6">
        <f>J243-F243</f>
        <v>0.0</v>
      </c>
      <c r="AC243" s="5">
        <f>L243*(1-S243)</f>
        <v>3.0</v>
      </c>
      <c r="AD243" s="5">
        <f>L243*(1+S243)</f>
        <v>5.0</v>
      </c>
    </row>
    <row r="244" spans="1:30">
      <c r="A244" t="s">
        <v>1018</v>
      </c>
      <c r="B244" t="s">
        <v>41</v>
      </c>
      <c r="C244" t="s">
        <v>1012</v>
      </c>
      <c r="D244" t="s">
        <v>989</v>
      </c>
      <c r="E244" t="s">
        <v>990</v>
      </c>
      <c r="F244" s="9">
        <v>1</v>
      </c>
      <c r="G244" t="s">
        <v>164</v>
      </c>
      <c r="H244" s="7">
        <v>0</v>
      </c>
      <c r="I244" s="9">
        <v>1</v>
      </c>
      <c r="J244" s="6">
        <f>CEILING(F244*(1+H244),I244)</f>
        <v>1</v>
      </c>
      <c r="K244" s="9">
        <v>15</v>
      </c>
      <c r="L244" s="5">
        <f>ROUND(J244*K244,2)</f>
        <v>15.0</v>
      </c>
      <c r="M244" s="9">
        <v>0.35</v>
      </c>
      <c r="N244" s="6">
        <f>ROUND(F244*M244,3)</f>
        <v>0.35</v>
      </c>
      <c r="O244" s="5">
        <f>'Labor rates'!B10</f>
        <v>68</v>
      </c>
      <c r="P244" s="5">
        <f>ROUND(N244*O244,2)</f>
        <v>23.8</v>
      </c>
      <c r="Q244" s="9">
        <v>0</v>
      </c>
      <c r="R244" s="5">
        <f>ROUND(L244+P244+Q244,2)</f>
        <v>38.8</v>
      </c>
      <c r="S244" s="7">
        <v>0.25</v>
      </c>
      <c r="T244" s="5">
        <f>ROUND(R244*(1-S244),2)</f>
        <v>29.1</v>
      </c>
      <c r="U244" s="5">
        <f>ROUND(R244*(1+S244),2)</f>
        <v>48.5</v>
      </c>
      <c r="V244" t="s">
        <v>975</v>
      </c>
      <c r="W244" t="s">
        <v>976</v>
      </c>
      <c r="X244" t="s">
        <v>1013</v>
      </c>
      <c r="Y244" t="s">
        <v>98</v>
      </c>
      <c r="Z244" t="s">
        <v>325</v>
      </c>
      <c r="AA244" s="6">
        <f>J244/I244</f>
        <v>1.0</v>
      </c>
      <c r="AB244" s="6">
        <f>J244-F244</f>
        <v>0.0</v>
      </c>
      <c r="AC244" s="5">
        <f>L244*(1-S244)</f>
        <v>11.25</v>
      </c>
      <c r="AD244" s="5">
        <f>L244*(1+S244)</f>
        <v>18.75</v>
      </c>
    </row>
    <row r="245" spans="1:30">
      <c r="A245" t="s">
        <v>1019</v>
      </c>
      <c r="B245" t="s">
        <v>41</v>
      </c>
      <c r="C245" t="s">
        <v>1012</v>
      </c>
      <c r="D245" t="s">
        <v>992</v>
      </c>
      <c r="E245" t="s">
        <v>993</v>
      </c>
      <c r="F245" s="9">
        <v>1</v>
      </c>
      <c r="G245" t="s">
        <v>164</v>
      </c>
      <c r="H245" s="7">
        <v>0</v>
      </c>
      <c r="I245" s="9">
        <v>1</v>
      </c>
      <c r="J245" s="6">
        <f>CEILING(F245*(1+H245),I245)</f>
        <v>1</v>
      </c>
      <c r="K245" s="9">
        <v>3</v>
      </c>
      <c r="L245" s="5">
        <f>ROUND(J245*K245,2)</f>
        <v>3.0</v>
      </c>
      <c r="M245" s="9">
        <v>0.12</v>
      </c>
      <c r="N245" s="6">
        <f>ROUND(F245*M245,3)</f>
        <v>0.12</v>
      </c>
      <c r="O245" s="5">
        <f>'Labor rates'!B10</f>
        <v>68</v>
      </c>
      <c r="P245" s="5">
        <f>ROUND(N245*O245,2)</f>
        <v>8.16</v>
      </c>
      <c r="Q245" s="9">
        <v>0</v>
      </c>
      <c r="R245" s="5">
        <f>ROUND(L245+P245+Q245,2)</f>
        <v>11.16</v>
      </c>
      <c r="S245" s="7">
        <v>0.25</v>
      </c>
      <c r="T245" s="5">
        <f>ROUND(R245*(1-S245),2)</f>
        <v>8.37</v>
      </c>
      <c r="U245" s="5">
        <f>ROUND(R245*(1+S245),2)</f>
        <v>13.95</v>
      </c>
      <c r="V245" t="s">
        <v>975</v>
      </c>
      <c r="W245" t="s">
        <v>976</v>
      </c>
      <c r="X245" t="s">
        <v>1013</v>
      </c>
      <c r="Y245" t="s">
        <v>98</v>
      </c>
      <c r="Z245" t="s">
        <v>325</v>
      </c>
      <c r="AA245" s="6">
        <f>J245/I245</f>
        <v>1.0</v>
      </c>
      <c r="AB245" s="6">
        <f>J245-F245</f>
        <v>0.0</v>
      </c>
      <c r="AC245" s="5">
        <f>L245*(1-S245)</f>
        <v>2.25</v>
      </c>
      <c r="AD245" s="5">
        <f>L245*(1+S245)</f>
        <v>3.75</v>
      </c>
    </row>
    <row r="246" spans="1:30">
      <c r="A246" t="s">
        <v>1020</v>
      </c>
      <c r="B246" t="s">
        <v>41</v>
      </c>
      <c r="C246" t="s">
        <v>1012</v>
      </c>
      <c r="D246" t="s">
        <v>995</v>
      </c>
      <c r="E246" t="s">
        <v>996</v>
      </c>
      <c r="F246" s="9">
        <v>1</v>
      </c>
      <c r="G246" t="s">
        <v>164</v>
      </c>
      <c r="H246" s="7">
        <v>0</v>
      </c>
      <c r="I246" s="9">
        <v>1</v>
      </c>
      <c r="J246" s="6">
        <f>CEILING(F246*(1+H246),I246)</f>
        <v>1</v>
      </c>
      <c r="K246" s="9">
        <v>30</v>
      </c>
      <c r="L246" s="5">
        <f>ROUND(J246*K246,2)</f>
        <v>30.0</v>
      </c>
      <c r="M246" s="9">
        <v>0.3</v>
      </c>
      <c r="N246" s="6">
        <f>ROUND(F246*M246,3)</f>
        <v>0.3</v>
      </c>
      <c r="O246" s="5">
        <f>'Labor rates'!B10</f>
        <v>68</v>
      </c>
      <c r="P246" s="5">
        <f>ROUND(N246*O246,2)</f>
        <v>20.4</v>
      </c>
      <c r="Q246" s="9">
        <v>0</v>
      </c>
      <c r="R246" s="5">
        <f>ROUND(L246+P246+Q246,2)</f>
        <v>50.4</v>
      </c>
      <c r="S246" s="7">
        <v>0.25</v>
      </c>
      <c r="T246" s="5">
        <f>ROUND(R246*(1-S246),2)</f>
        <v>37.8</v>
      </c>
      <c r="U246" s="5">
        <f>ROUND(R246*(1+S246),2)</f>
        <v>63.0</v>
      </c>
      <c r="V246" t="s">
        <v>975</v>
      </c>
      <c r="W246" t="s">
        <v>976</v>
      </c>
      <c r="X246" t="s">
        <v>1013</v>
      </c>
      <c r="Y246" t="s">
        <v>98</v>
      </c>
      <c r="Z246" t="s">
        <v>325</v>
      </c>
      <c r="AA246" s="6">
        <f>J246/I246</f>
        <v>1.0</v>
      </c>
      <c r="AB246" s="6">
        <f>J246-F246</f>
        <v>0.0</v>
      </c>
      <c r="AC246" s="5">
        <f>L246*(1-S246)</f>
        <v>22.5</v>
      </c>
      <c r="AD246" s="5">
        <f>L246*(1+S246)</f>
        <v>37.5</v>
      </c>
    </row>
    <row r="247" spans="1:30">
      <c r="A247" t="s">
        <v>1021</v>
      </c>
      <c r="B247" t="s">
        <v>41</v>
      </c>
      <c r="C247" t="s">
        <v>1012</v>
      </c>
      <c r="D247" t="s">
        <v>998</v>
      </c>
      <c r="E247" t="s">
        <v>999</v>
      </c>
      <c r="F247" s="9">
        <v>2</v>
      </c>
      <c r="G247" t="s">
        <v>164</v>
      </c>
      <c r="H247" s="7">
        <v>0</v>
      </c>
      <c r="I247" s="9">
        <v>1</v>
      </c>
      <c r="J247" s="6">
        <f>CEILING(F247*(1+H247),I247)</f>
        <v>2</v>
      </c>
      <c r="K247" s="9">
        <v>7</v>
      </c>
      <c r="L247" s="5">
        <f>ROUND(J247*K247,2)</f>
        <v>14.0</v>
      </c>
      <c r="M247" s="9">
        <v>0.15</v>
      </c>
      <c r="N247" s="6">
        <f>ROUND(F247*M247,3)</f>
        <v>0.3</v>
      </c>
      <c r="O247" s="5">
        <f>'Labor rates'!B10</f>
        <v>68</v>
      </c>
      <c r="P247" s="5">
        <f>ROUND(N247*O247,2)</f>
        <v>20.4</v>
      </c>
      <c r="Q247" s="9">
        <v>0</v>
      </c>
      <c r="R247" s="5">
        <f>ROUND(L247+P247+Q247,2)</f>
        <v>34.4</v>
      </c>
      <c r="S247" s="7">
        <v>0.25</v>
      </c>
      <c r="T247" s="5">
        <f>ROUND(R247*(1-S247),2)</f>
        <v>25.8</v>
      </c>
      <c r="U247" s="5">
        <f>ROUND(R247*(1+S247),2)</f>
        <v>43.0</v>
      </c>
      <c r="V247" t="s">
        <v>975</v>
      </c>
      <c r="W247" t="s">
        <v>976</v>
      </c>
      <c r="X247" t="s">
        <v>1016</v>
      </c>
      <c r="Y247" t="s">
        <v>98</v>
      </c>
      <c r="Z247" t="s">
        <v>325</v>
      </c>
      <c r="AA247" s="6">
        <f>J247/I247</f>
        <v>2.0</v>
      </c>
      <c r="AB247" s="6">
        <f>J247-F247</f>
        <v>0.0</v>
      </c>
      <c r="AC247" s="5">
        <f>L247*(1-S247)</f>
        <v>10.5</v>
      </c>
      <c r="AD247" s="5">
        <f>L247*(1+S247)</f>
        <v>17.5</v>
      </c>
    </row>
    <row r="248" spans="1:30">
      <c r="A248" t="s">
        <v>1022</v>
      </c>
      <c r="B248" t="s">
        <v>41</v>
      </c>
      <c r="C248" t="s">
        <v>1023</v>
      </c>
      <c r="D248" t="s">
        <v>973</v>
      </c>
      <c r="E248" t="s">
        <v>974</v>
      </c>
      <c r="F248" s="9">
        <v>1</v>
      </c>
      <c r="G248" t="s">
        <v>164</v>
      </c>
      <c r="H248" s="7">
        <v>0</v>
      </c>
      <c r="I248" s="9">
        <v>1</v>
      </c>
      <c r="J248" s="6">
        <f>CEILING(F248*(1+H248),I248)</f>
        <v>1</v>
      </c>
      <c r="K248" s="9">
        <v>150</v>
      </c>
      <c r="L248" s="5">
        <f>ROUND(J248*K248,2)</f>
        <v>150.0</v>
      </c>
      <c r="M248" s="9">
        <v>1</v>
      </c>
      <c r="N248" s="6">
        <f>ROUND(F248*M248,3)</f>
        <v>1.0</v>
      </c>
      <c r="O248" s="5">
        <f>'Labor rates'!B10</f>
        <v>68</v>
      </c>
      <c r="P248" s="5">
        <f>ROUND(N248*O248,2)</f>
        <v>68.0</v>
      </c>
      <c r="Q248" s="9">
        <v>0</v>
      </c>
      <c r="R248" s="5">
        <f>ROUND(L248+P248+Q248,2)</f>
        <v>218.0</v>
      </c>
      <c r="S248" s="7">
        <v>0.25</v>
      </c>
      <c r="T248" s="5">
        <f>ROUND(R248*(1-S248),2)</f>
        <v>163.5</v>
      </c>
      <c r="U248" s="5">
        <f>ROUND(R248*(1+S248),2)</f>
        <v>272.5</v>
      </c>
      <c r="V248" t="s">
        <v>975</v>
      </c>
      <c r="W248" t="s">
        <v>976</v>
      </c>
      <c r="X248" t="s">
        <v>1024</v>
      </c>
      <c r="Y248" t="s">
        <v>98</v>
      </c>
      <c r="Z248" t="s">
        <v>325</v>
      </c>
      <c r="AA248" s="6">
        <f>J248/I248</f>
        <v>1.0</v>
      </c>
      <c r="AB248" s="6">
        <f>J248-F248</f>
        <v>0.0</v>
      </c>
      <c r="AC248" s="5">
        <f>L248*(1-S248)</f>
        <v>112.5</v>
      </c>
      <c r="AD248" s="5">
        <f>L248*(1+S248)</f>
        <v>187.5</v>
      </c>
    </row>
    <row r="249" spans="1:30">
      <c r="A249" t="s">
        <v>1025</v>
      </c>
      <c r="B249" t="s">
        <v>41</v>
      </c>
      <c r="C249" t="s">
        <v>1023</v>
      </c>
      <c r="D249" t="s">
        <v>979</v>
      </c>
      <c r="E249" t="s">
        <v>980</v>
      </c>
      <c r="F249" s="9">
        <v>1</v>
      </c>
      <c r="G249" t="s">
        <v>164</v>
      </c>
      <c r="H249" s="7">
        <v>0</v>
      </c>
      <c r="I249" s="9">
        <v>1</v>
      </c>
      <c r="J249" s="6">
        <f>CEILING(F249*(1+H249),I249)</f>
        <v>1</v>
      </c>
      <c r="K249" s="9">
        <v>160</v>
      </c>
      <c r="L249" s="5">
        <f>ROUND(J249*K249,2)</f>
        <v>160.0</v>
      </c>
      <c r="M249" s="9">
        <v>0.65</v>
      </c>
      <c r="N249" s="6">
        <f>ROUND(F249*M249,3)</f>
        <v>0.65</v>
      </c>
      <c r="O249" s="5">
        <f>'Labor rates'!B10</f>
        <v>68</v>
      </c>
      <c r="P249" s="5">
        <f>ROUND(N249*O249,2)</f>
        <v>44.2</v>
      </c>
      <c r="Q249" s="9">
        <v>0</v>
      </c>
      <c r="R249" s="5">
        <f>ROUND(L249+P249+Q249,2)</f>
        <v>204.2</v>
      </c>
      <c r="S249" s="7">
        <v>0.25</v>
      </c>
      <c r="T249" s="5">
        <f>ROUND(R249*(1-S249),2)</f>
        <v>153.15</v>
      </c>
      <c r="U249" s="5">
        <f>ROUND(R249*(1+S249),2)</f>
        <v>255.25</v>
      </c>
      <c r="V249" t="s">
        <v>975</v>
      </c>
      <c r="W249" t="s">
        <v>976</v>
      </c>
      <c r="X249" t="s">
        <v>1024</v>
      </c>
      <c r="Y249" t="s">
        <v>98</v>
      </c>
      <c r="Z249" t="s">
        <v>325</v>
      </c>
      <c r="AA249" s="6">
        <f>J249/I249</f>
        <v>1.0</v>
      </c>
      <c r="AB249" s="6">
        <f>J249-F249</f>
        <v>0.0</v>
      </c>
      <c r="AC249" s="5">
        <f>L249*(1-S249)</f>
        <v>120.0</v>
      </c>
      <c r="AD249" s="5">
        <f>L249*(1+S249)</f>
        <v>200.0</v>
      </c>
    </row>
    <row r="250" spans="1:30">
      <c r="A250" t="s">
        <v>1026</v>
      </c>
      <c r="B250" t="s">
        <v>41</v>
      </c>
      <c r="C250" t="s">
        <v>1023</v>
      </c>
      <c r="D250" t="s">
        <v>982</v>
      </c>
      <c r="E250" t="s">
        <v>983</v>
      </c>
      <c r="F250" s="9">
        <v>2</v>
      </c>
      <c r="G250" t="s">
        <v>164</v>
      </c>
      <c r="H250" s="7">
        <v>0</v>
      </c>
      <c r="I250" s="9">
        <v>1</v>
      </c>
      <c r="J250" s="6">
        <f>CEILING(F250*(1+H250),I250)</f>
        <v>2</v>
      </c>
      <c r="K250" s="9">
        <v>12</v>
      </c>
      <c r="L250" s="5">
        <f>ROUND(J250*K250,2)</f>
        <v>24.0</v>
      </c>
      <c r="M250" s="9">
        <v>0.18</v>
      </c>
      <c r="N250" s="6">
        <f>ROUND(F250*M250,3)</f>
        <v>0.36</v>
      </c>
      <c r="O250" s="5">
        <f>'Labor rates'!B10</f>
        <v>68</v>
      </c>
      <c r="P250" s="5">
        <f>ROUND(N250*O250,2)</f>
        <v>24.48</v>
      </c>
      <c r="Q250" s="9">
        <v>0</v>
      </c>
      <c r="R250" s="5">
        <f>ROUND(L250+P250+Q250,2)</f>
        <v>48.48</v>
      </c>
      <c r="S250" s="7">
        <v>0.25</v>
      </c>
      <c r="T250" s="5">
        <f>ROUND(R250*(1-S250),2)</f>
        <v>36.36</v>
      </c>
      <c r="U250" s="5">
        <f>ROUND(R250*(1+S250),2)</f>
        <v>60.6</v>
      </c>
      <c r="V250" t="s">
        <v>975</v>
      </c>
      <c r="W250" t="s">
        <v>976</v>
      </c>
      <c r="X250" t="s">
        <v>1027</v>
      </c>
      <c r="Y250" t="s">
        <v>98</v>
      </c>
      <c r="Z250" t="s">
        <v>325</v>
      </c>
      <c r="AA250" s="6">
        <f>J250/I250</f>
        <v>2.0</v>
      </c>
      <c r="AB250" s="6">
        <f>J250-F250</f>
        <v>0.0</v>
      </c>
      <c r="AC250" s="5">
        <f>L250*(1-S250)</f>
        <v>18.0</v>
      </c>
      <c r="AD250" s="5">
        <f>L250*(1+S250)</f>
        <v>30.0</v>
      </c>
    </row>
    <row r="251" spans="1:30">
      <c r="A251" t="s">
        <v>1028</v>
      </c>
      <c r="B251" t="s">
        <v>41</v>
      </c>
      <c r="C251" t="s">
        <v>1023</v>
      </c>
      <c r="D251" t="s">
        <v>986</v>
      </c>
      <c r="E251" t="s">
        <v>987</v>
      </c>
      <c r="F251" s="9">
        <v>2</v>
      </c>
      <c r="G251" t="s">
        <v>164</v>
      </c>
      <c r="H251" s="7">
        <v>0</v>
      </c>
      <c r="I251" s="9">
        <v>1</v>
      </c>
      <c r="J251" s="6">
        <f>CEILING(F251*(1+H251),I251)</f>
        <v>2</v>
      </c>
      <c r="K251" s="9">
        <v>2</v>
      </c>
      <c r="L251" s="5">
        <f>ROUND(J251*K251,2)</f>
        <v>4.0</v>
      </c>
      <c r="M251" s="9">
        <v>0.035</v>
      </c>
      <c r="N251" s="6">
        <f>ROUND(F251*M251,3)</f>
        <v>0.07</v>
      </c>
      <c r="O251" s="5">
        <f>'Labor rates'!B10</f>
        <v>68</v>
      </c>
      <c r="P251" s="5">
        <f>ROUND(N251*O251,2)</f>
        <v>4.76</v>
      </c>
      <c r="Q251" s="9">
        <v>0</v>
      </c>
      <c r="R251" s="5">
        <f>ROUND(L251+P251+Q251,2)</f>
        <v>8.76</v>
      </c>
      <c r="S251" s="7">
        <v>0.25</v>
      </c>
      <c r="T251" s="5">
        <f>ROUND(R251*(1-S251),2)</f>
        <v>6.57</v>
      </c>
      <c r="U251" s="5">
        <f>ROUND(R251*(1+S251),2)</f>
        <v>10.95</v>
      </c>
      <c r="V251" t="s">
        <v>975</v>
      </c>
      <c r="W251" t="s">
        <v>976</v>
      </c>
      <c r="X251" t="s">
        <v>1027</v>
      </c>
      <c r="Y251" t="s">
        <v>98</v>
      </c>
      <c r="Z251" t="s">
        <v>325</v>
      </c>
      <c r="AA251" s="6">
        <f>J251/I251</f>
        <v>2.0</v>
      </c>
      <c r="AB251" s="6">
        <f>J251-F251</f>
        <v>0.0</v>
      </c>
      <c r="AC251" s="5">
        <f>L251*(1-S251)</f>
        <v>3.0</v>
      </c>
      <c r="AD251" s="5">
        <f>L251*(1+S251)</f>
        <v>5.0</v>
      </c>
    </row>
    <row r="252" spans="1:30">
      <c r="A252" t="s">
        <v>1029</v>
      </c>
      <c r="B252" t="s">
        <v>41</v>
      </c>
      <c r="C252" t="s">
        <v>1023</v>
      </c>
      <c r="D252" t="s">
        <v>989</v>
      </c>
      <c r="E252" t="s">
        <v>990</v>
      </c>
      <c r="F252" s="9">
        <v>1</v>
      </c>
      <c r="G252" t="s">
        <v>164</v>
      </c>
      <c r="H252" s="7">
        <v>0</v>
      </c>
      <c r="I252" s="9">
        <v>1</v>
      </c>
      <c r="J252" s="6">
        <f>CEILING(F252*(1+H252),I252)</f>
        <v>1</v>
      </c>
      <c r="K252" s="9">
        <v>15</v>
      </c>
      <c r="L252" s="5">
        <f>ROUND(J252*K252,2)</f>
        <v>15.0</v>
      </c>
      <c r="M252" s="9">
        <v>0.35</v>
      </c>
      <c r="N252" s="6">
        <f>ROUND(F252*M252,3)</f>
        <v>0.35</v>
      </c>
      <c r="O252" s="5">
        <f>'Labor rates'!B10</f>
        <v>68</v>
      </c>
      <c r="P252" s="5">
        <f>ROUND(N252*O252,2)</f>
        <v>23.8</v>
      </c>
      <c r="Q252" s="9">
        <v>0</v>
      </c>
      <c r="R252" s="5">
        <f>ROUND(L252+P252+Q252,2)</f>
        <v>38.8</v>
      </c>
      <c r="S252" s="7">
        <v>0.25</v>
      </c>
      <c r="T252" s="5">
        <f>ROUND(R252*(1-S252),2)</f>
        <v>29.1</v>
      </c>
      <c r="U252" s="5">
        <f>ROUND(R252*(1+S252),2)</f>
        <v>48.5</v>
      </c>
      <c r="V252" t="s">
        <v>975</v>
      </c>
      <c r="W252" t="s">
        <v>976</v>
      </c>
      <c r="X252" t="s">
        <v>1024</v>
      </c>
      <c r="Y252" t="s">
        <v>98</v>
      </c>
      <c r="Z252" t="s">
        <v>325</v>
      </c>
      <c r="AA252" s="6">
        <f>J252/I252</f>
        <v>1.0</v>
      </c>
      <c r="AB252" s="6">
        <f>J252-F252</f>
        <v>0.0</v>
      </c>
      <c r="AC252" s="5">
        <f>L252*(1-S252)</f>
        <v>11.25</v>
      </c>
      <c r="AD252" s="5">
        <f>L252*(1+S252)</f>
        <v>18.75</v>
      </c>
    </row>
    <row r="253" spans="1:30">
      <c r="A253" t="s">
        <v>1030</v>
      </c>
      <c r="B253" t="s">
        <v>41</v>
      </c>
      <c r="C253" t="s">
        <v>1023</v>
      </c>
      <c r="D253" t="s">
        <v>992</v>
      </c>
      <c r="E253" t="s">
        <v>993</v>
      </c>
      <c r="F253" s="9">
        <v>1</v>
      </c>
      <c r="G253" t="s">
        <v>164</v>
      </c>
      <c r="H253" s="7">
        <v>0</v>
      </c>
      <c r="I253" s="9">
        <v>1</v>
      </c>
      <c r="J253" s="6">
        <f>CEILING(F253*(1+H253),I253)</f>
        <v>1</v>
      </c>
      <c r="K253" s="9">
        <v>3</v>
      </c>
      <c r="L253" s="5">
        <f>ROUND(J253*K253,2)</f>
        <v>3.0</v>
      </c>
      <c r="M253" s="9">
        <v>0.12</v>
      </c>
      <c r="N253" s="6">
        <f>ROUND(F253*M253,3)</f>
        <v>0.12</v>
      </c>
      <c r="O253" s="5">
        <f>'Labor rates'!B10</f>
        <v>68</v>
      </c>
      <c r="P253" s="5">
        <f>ROUND(N253*O253,2)</f>
        <v>8.16</v>
      </c>
      <c r="Q253" s="9">
        <v>0</v>
      </c>
      <c r="R253" s="5">
        <f>ROUND(L253+P253+Q253,2)</f>
        <v>11.16</v>
      </c>
      <c r="S253" s="7">
        <v>0.25</v>
      </c>
      <c r="T253" s="5">
        <f>ROUND(R253*(1-S253),2)</f>
        <v>8.37</v>
      </c>
      <c r="U253" s="5">
        <f>ROUND(R253*(1+S253),2)</f>
        <v>13.95</v>
      </c>
      <c r="V253" t="s">
        <v>975</v>
      </c>
      <c r="W253" t="s">
        <v>976</v>
      </c>
      <c r="X253" t="s">
        <v>1024</v>
      </c>
      <c r="Y253" t="s">
        <v>98</v>
      </c>
      <c r="Z253" t="s">
        <v>325</v>
      </c>
      <c r="AA253" s="6">
        <f>J253/I253</f>
        <v>1.0</v>
      </c>
      <c r="AB253" s="6">
        <f>J253-F253</f>
        <v>0.0</v>
      </c>
      <c r="AC253" s="5">
        <f>L253*(1-S253)</f>
        <v>2.25</v>
      </c>
      <c r="AD253" s="5">
        <f>L253*(1+S253)</f>
        <v>3.75</v>
      </c>
    </row>
    <row r="254" spans="1:30">
      <c r="A254" t="s">
        <v>1031</v>
      </c>
      <c r="B254" t="s">
        <v>41</v>
      </c>
      <c r="C254" t="s">
        <v>1023</v>
      </c>
      <c r="D254" t="s">
        <v>995</v>
      </c>
      <c r="E254" t="s">
        <v>996</v>
      </c>
      <c r="F254" s="9">
        <v>1</v>
      </c>
      <c r="G254" t="s">
        <v>164</v>
      </c>
      <c r="H254" s="7">
        <v>0</v>
      </c>
      <c r="I254" s="9">
        <v>1</v>
      </c>
      <c r="J254" s="6">
        <f>CEILING(F254*(1+H254),I254)</f>
        <v>1</v>
      </c>
      <c r="K254" s="9">
        <v>30</v>
      </c>
      <c r="L254" s="5">
        <f>ROUND(J254*K254,2)</f>
        <v>30.0</v>
      </c>
      <c r="M254" s="9">
        <v>0.3</v>
      </c>
      <c r="N254" s="6">
        <f>ROUND(F254*M254,3)</f>
        <v>0.3</v>
      </c>
      <c r="O254" s="5">
        <f>'Labor rates'!B10</f>
        <v>68</v>
      </c>
      <c r="P254" s="5">
        <f>ROUND(N254*O254,2)</f>
        <v>20.4</v>
      </c>
      <c r="Q254" s="9">
        <v>0</v>
      </c>
      <c r="R254" s="5">
        <f>ROUND(L254+P254+Q254,2)</f>
        <v>50.4</v>
      </c>
      <c r="S254" s="7">
        <v>0.25</v>
      </c>
      <c r="T254" s="5">
        <f>ROUND(R254*(1-S254),2)</f>
        <v>37.8</v>
      </c>
      <c r="U254" s="5">
        <f>ROUND(R254*(1+S254),2)</f>
        <v>63.0</v>
      </c>
      <c r="V254" t="s">
        <v>975</v>
      </c>
      <c r="W254" t="s">
        <v>976</v>
      </c>
      <c r="X254" t="s">
        <v>1024</v>
      </c>
      <c r="Y254" t="s">
        <v>98</v>
      </c>
      <c r="Z254" t="s">
        <v>325</v>
      </c>
      <c r="AA254" s="6">
        <f>J254/I254</f>
        <v>1.0</v>
      </c>
      <c r="AB254" s="6">
        <f>J254-F254</f>
        <v>0.0</v>
      </c>
      <c r="AC254" s="5">
        <f>L254*(1-S254)</f>
        <v>22.5</v>
      </c>
      <c r="AD254" s="5">
        <f>L254*(1+S254)</f>
        <v>37.5</v>
      </c>
    </row>
    <row r="255" spans="1:30">
      <c r="A255" t="s">
        <v>1032</v>
      </c>
      <c r="B255" t="s">
        <v>41</v>
      </c>
      <c r="C255" t="s">
        <v>1023</v>
      </c>
      <c r="D255" t="s">
        <v>998</v>
      </c>
      <c r="E255" t="s">
        <v>999</v>
      </c>
      <c r="F255" s="9">
        <v>2</v>
      </c>
      <c r="G255" t="s">
        <v>164</v>
      </c>
      <c r="H255" s="7">
        <v>0</v>
      </c>
      <c r="I255" s="9">
        <v>1</v>
      </c>
      <c r="J255" s="6">
        <f>CEILING(F255*(1+H255),I255)</f>
        <v>2</v>
      </c>
      <c r="K255" s="9">
        <v>7</v>
      </c>
      <c r="L255" s="5">
        <f>ROUND(J255*K255,2)</f>
        <v>14.0</v>
      </c>
      <c r="M255" s="9">
        <v>0.15</v>
      </c>
      <c r="N255" s="6">
        <f>ROUND(F255*M255,3)</f>
        <v>0.3</v>
      </c>
      <c r="O255" s="5">
        <f>'Labor rates'!B10</f>
        <v>68</v>
      </c>
      <c r="P255" s="5">
        <f>ROUND(N255*O255,2)</f>
        <v>20.4</v>
      </c>
      <c r="Q255" s="9">
        <v>0</v>
      </c>
      <c r="R255" s="5">
        <f>ROUND(L255+P255+Q255,2)</f>
        <v>34.4</v>
      </c>
      <c r="S255" s="7">
        <v>0.25</v>
      </c>
      <c r="T255" s="5">
        <f>ROUND(R255*(1-S255),2)</f>
        <v>25.8</v>
      </c>
      <c r="U255" s="5">
        <f>ROUND(R255*(1+S255),2)</f>
        <v>43.0</v>
      </c>
      <c r="V255" t="s">
        <v>975</v>
      </c>
      <c r="W255" t="s">
        <v>976</v>
      </c>
      <c r="X255" t="s">
        <v>1027</v>
      </c>
      <c r="Y255" t="s">
        <v>98</v>
      </c>
      <c r="Z255" t="s">
        <v>325</v>
      </c>
      <c r="AA255" s="6">
        <f>J255/I255</f>
        <v>2.0</v>
      </c>
      <c r="AB255" s="6">
        <f>J255-F255</f>
        <v>0.0</v>
      </c>
      <c r="AC255" s="5">
        <f>L255*(1-S255)</f>
        <v>10.5</v>
      </c>
      <c r="AD255" s="5">
        <f>L255*(1+S255)</f>
        <v>17.5</v>
      </c>
    </row>
    <row r="256" spans="1:30">
      <c r="A256" t="s">
        <v>1033</v>
      </c>
      <c r="B256" t="s">
        <v>41</v>
      </c>
      <c r="C256" t="s">
        <v>1034</v>
      </c>
      <c r="D256" t="s">
        <v>973</v>
      </c>
      <c r="E256" t="s">
        <v>974</v>
      </c>
      <c r="F256" s="9">
        <v>1</v>
      </c>
      <c r="G256" t="s">
        <v>164</v>
      </c>
      <c r="H256" s="7">
        <v>0</v>
      </c>
      <c r="I256" s="9">
        <v>1</v>
      </c>
      <c r="J256" s="6">
        <f>CEILING(F256*(1+H256),I256)</f>
        <v>1</v>
      </c>
      <c r="K256" s="9">
        <v>150</v>
      </c>
      <c r="L256" s="5">
        <f>ROUND(J256*K256,2)</f>
        <v>150.0</v>
      </c>
      <c r="M256" s="9">
        <v>1</v>
      </c>
      <c r="N256" s="6">
        <f>ROUND(F256*M256,3)</f>
        <v>1.0</v>
      </c>
      <c r="O256" s="5">
        <f>'Labor rates'!B10</f>
        <v>68</v>
      </c>
      <c r="P256" s="5">
        <f>ROUND(N256*O256,2)</f>
        <v>68.0</v>
      </c>
      <c r="Q256" s="9">
        <v>0</v>
      </c>
      <c r="R256" s="5">
        <f>ROUND(L256+P256+Q256,2)</f>
        <v>218.0</v>
      </c>
      <c r="S256" s="7">
        <v>0.25</v>
      </c>
      <c r="T256" s="5">
        <f>ROUND(R256*(1-S256),2)</f>
        <v>163.5</v>
      </c>
      <c r="U256" s="5">
        <f>ROUND(R256*(1+S256),2)</f>
        <v>272.5</v>
      </c>
      <c r="V256" t="s">
        <v>975</v>
      </c>
      <c r="W256" t="s">
        <v>976</v>
      </c>
      <c r="X256" t="s">
        <v>1035</v>
      </c>
      <c r="Y256" t="s">
        <v>98</v>
      </c>
      <c r="Z256" t="s">
        <v>325</v>
      </c>
      <c r="AA256" s="6">
        <f>J256/I256</f>
        <v>1.0</v>
      </c>
      <c r="AB256" s="6">
        <f>J256-F256</f>
        <v>0.0</v>
      </c>
      <c r="AC256" s="5">
        <f>L256*(1-S256)</f>
        <v>112.5</v>
      </c>
      <c r="AD256" s="5">
        <f>L256*(1+S256)</f>
        <v>187.5</v>
      </c>
    </row>
    <row r="257" spans="1:30">
      <c r="A257" t="s">
        <v>1036</v>
      </c>
      <c r="B257" t="s">
        <v>41</v>
      </c>
      <c r="C257" t="s">
        <v>1034</v>
      </c>
      <c r="D257" t="s">
        <v>979</v>
      </c>
      <c r="E257" t="s">
        <v>980</v>
      </c>
      <c r="F257" s="9">
        <v>1</v>
      </c>
      <c r="G257" t="s">
        <v>164</v>
      </c>
      <c r="H257" s="7">
        <v>0</v>
      </c>
      <c r="I257" s="9">
        <v>1</v>
      </c>
      <c r="J257" s="6">
        <f>CEILING(F257*(1+H257),I257)</f>
        <v>1</v>
      </c>
      <c r="K257" s="9">
        <v>160</v>
      </c>
      <c r="L257" s="5">
        <f>ROUND(J257*K257,2)</f>
        <v>160.0</v>
      </c>
      <c r="M257" s="9">
        <v>0.65</v>
      </c>
      <c r="N257" s="6">
        <f>ROUND(F257*M257,3)</f>
        <v>0.65</v>
      </c>
      <c r="O257" s="5">
        <f>'Labor rates'!B10</f>
        <v>68</v>
      </c>
      <c r="P257" s="5">
        <f>ROUND(N257*O257,2)</f>
        <v>44.2</v>
      </c>
      <c r="Q257" s="9">
        <v>0</v>
      </c>
      <c r="R257" s="5">
        <f>ROUND(L257+P257+Q257,2)</f>
        <v>204.2</v>
      </c>
      <c r="S257" s="7">
        <v>0.25</v>
      </c>
      <c r="T257" s="5">
        <f>ROUND(R257*(1-S257),2)</f>
        <v>153.15</v>
      </c>
      <c r="U257" s="5">
        <f>ROUND(R257*(1+S257),2)</f>
        <v>255.25</v>
      </c>
      <c r="V257" t="s">
        <v>975</v>
      </c>
      <c r="W257" t="s">
        <v>976</v>
      </c>
      <c r="X257" t="s">
        <v>1035</v>
      </c>
      <c r="Y257" t="s">
        <v>98</v>
      </c>
      <c r="Z257" t="s">
        <v>325</v>
      </c>
      <c r="AA257" s="6">
        <f>J257/I257</f>
        <v>1.0</v>
      </c>
      <c r="AB257" s="6">
        <f>J257-F257</f>
        <v>0.0</v>
      </c>
      <c r="AC257" s="5">
        <f>L257*(1-S257)</f>
        <v>120.0</v>
      </c>
      <c r="AD257" s="5">
        <f>L257*(1+S257)</f>
        <v>200.0</v>
      </c>
    </row>
    <row r="258" spans="1:30">
      <c r="A258" t="s">
        <v>1037</v>
      </c>
      <c r="B258" t="s">
        <v>41</v>
      </c>
      <c r="C258" t="s">
        <v>1034</v>
      </c>
      <c r="D258" t="s">
        <v>982</v>
      </c>
      <c r="E258" t="s">
        <v>983</v>
      </c>
      <c r="F258" s="9">
        <v>2</v>
      </c>
      <c r="G258" t="s">
        <v>164</v>
      </c>
      <c r="H258" s="7">
        <v>0</v>
      </c>
      <c r="I258" s="9">
        <v>1</v>
      </c>
      <c r="J258" s="6">
        <f>CEILING(F258*(1+H258),I258)</f>
        <v>2</v>
      </c>
      <c r="K258" s="9">
        <v>12</v>
      </c>
      <c r="L258" s="5">
        <f>ROUND(J258*K258,2)</f>
        <v>24.0</v>
      </c>
      <c r="M258" s="9">
        <v>0.18</v>
      </c>
      <c r="N258" s="6">
        <f>ROUND(F258*M258,3)</f>
        <v>0.36</v>
      </c>
      <c r="O258" s="5">
        <f>'Labor rates'!B10</f>
        <v>68</v>
      </c>
      <c r="P258" s="5">
        <f>ROUND(N258*O258,2)</f>
        <v>24.48</v>
      </c>
      <c r="Q258" s="9">
        <v>0</v>
      </c>
      <c r="R258" s="5">
        <f>ROUND(L258+P258+Q258,2)</f>
        <v>48.48</v>
      </c>
      <c r="S258" s="7">
        <v>0.25</v>
      </c>
      <c r="T258" s="5">
        <f>ROUND(R258*(1-S258),2)</f>
        <v>36.36</v>
      </c>
      <c r="U258" s="5">
        <f>ROUND(R258*(1+S258),2)</f>
        <v>60.6</v>
      </c>
      <c r="V258" t="s">
        <v>975</v>
      </c>
      <c r="W258" t="s">
        <v>976</v>
      </c>
      <c r="X258" t="s">
        <v>1038</v>
      </c>
      <c r="Y258" t="s">
        <v>98</v>
      </c>
      <c r="Z258" t="s">
        <v>325</v>
      </c>
      <c r="AA258" s="6">
        <f>J258/I258</f>
        <v>2.0</v>
      </c>
      <c r="AB258" s="6">
        <f>J258-F258</f>
        <v>0.0</v>
      </c>
      <c r="AC258" s="5">
        <f>L258*(1-S258)</f>
        <v>18.0</v>
      </c>
      <c r="AD258" s="5">
        <f>L258*(1+S258)</f>
        <v>30.0</v>
      </c>
    </row>
    <row r="259" spans="1:30">
      <c r="A259" t="s">
        <v>1039</v>
      </c>
      <c r="B259" t="s">
        <v>41</v>
      </c>
      <c r="C259" t="s">
        <v>1034</v>
      </c>
      <c r="D259" t="s">
        <v>986</v>
      </c>
      <c r="E259" t="s">
        <v>987</v>
      </c>
      <c r="F259" s="9">
        <v>2</v>
      </c>
      <c r="G259" t="s">
        <v>164</v>
      </c>
      <c r="H259" s="7">
        <v>0</v>
      </c>
      <c r="I259" s="9">
        <v>1</v>
      </c>
      <c r="J259" s="6">
        <f>CEILING(F259*(1+H259),I259)</f>
        <v>2</v>
      </c>
      <c r="K259" s="9">
        <v>2</v>
      </c>
      <c r="L259" s="5">
        <f>ROUND(J259*K259,2)</f>
        <v>4.0</v>
      </c>
      <c r="M259" s="9">
        <v>0.035</v>
      </c>
      <c r="N259" s="6">
        <f>ROUND(F259*M259,3)</f>
        <v>0.07</v>
      </c>
      <c r="O259" s="5">
        <f>'Labor rates'!B10</f>
        <v>68</v>
      </c>
      <c r="P259" s="5">
        <f>ROUND(N259*O259,2)</f>
        <v>4.76</v>
      </c>
      <c r="Q259" s="9">
        <v>0</v>
      </c>
      <c r="R259" s="5">
        <f>ROUND(L259+P259+Q259,2)</f>
        <v>8.76</v>
      </c>
      <c r="S259" s="7">
        <v>0.25</v>
      </c>
      <c r="T259" s="5">
        <f>ROUND(R259*(1-S259),2)</f>
        <v>6.57</v>
      </c>
      <c r="U259" s="5">
        <f>ROUND(R259*(1+S259),2)</f>
        <v>10.95</v>
      </c>
      <c r="V259" t="s">
        <v>975</v>
      </c>
      <c r="W259" t="s">
        <v>976</v>
      </c>
      <c r="X259" t="s">
        <v>1038</v>
      </c>
      <c r="Y259" t="s">
        <v>98</v>
      </c>
      <c r="Z259" t="s">
        <v>325</v>
      </c>
      <c r="AA259" s="6">
        <f>J259/I259</f>
        <v>2.0</v>
      </c>
      <c r="AB259" s="6">
        <f>J259-F259</f>
        <v>0.0</v>
      </c>
      <c r="AC259" s="5">
        <f>L259*(1-S259)</f>
        <v>3.0</v>
      </c>
      <c r="AD259" s="5">
        <f>L259*(1+S259)</f>
        <v>5.0</v>
      </c>
    </row>
    <row r="260" spans="1:30">
      <c r="A260" t="s">
        <v>1040</v>
      </c>
      <c r="B260" t="s">
        <v>41</v>
      </c>
      <c r="C260" t="s">
        <v>1034</v>
      </c>
      <c r="D260" t="s">
        <v>989</v>
      </c>
      <c r="E260" t="s">
        <v>990</v>
      </c>
      <c r="F260" s="9">
        <v>1</v>
      </c>
      <c r="G260" t="s">
        <v>164</v>
      </c>
      <c r="H260" s="7">
        <v>0</v>
      </c>
      <c r="I260" s="9">
        <v>1</v>
      </c>
      <c r="J260" s="6">
        <f>CEILING(F260*(1+H260),I260)</f>
        <v>1</v>
      </c>
      <c r="K260" s="9">
        <v>15</v>
      </c>
      <c r="L260" s="5">
        <f>ROUND(J260*K260,2)</f>
        <v>15.0</v>
      </c>
      <c r="M260" s="9">
        <v>0.35</v>
      </c>
      <c r="N260" s="6">
        <f>ROUND(F260*M260,3)</f>
        <v>0.35</v>
      </c>
      <c r="O260" s="5">
        <f>'Labor rates'!B10</f>
        <v>68</v>
      </c>
      <c r="P260" s="5">
        <f>ROUND(N260*O260,2)</f>
        <v>23.8</v>
      </c>
      <c r="Q260" s="9">
        <v>0</v>
      </c>
      <c r="R260" s="5">
        <f>ROUND(L260+P260+Q260,2)</f>
        <v>38.8</v>
      </c>
      <c r="S260" s="7">
        <v>0.25</v>
      </c>
      <c r="T260" s="5">
        <f>ROUND(R260*(1-S260),2)</f>
        <v>29.1</v>
      </c>
      <c r="U260" s="5">
        <f>ROUND(R260*(1+S260),2)</f>
        <v>48.5</v>
      </c>
      <c r="V260" t="s">
        <v>975</v>
      </c>
      <c r="W260" t="s">
        <v>976</v>
      </c>
      <c r="X260" t="s">
        <v>1035</v>
      </c>
      <c r="Y260" t="s">
        <v>98</v>
      </c>
      <c r="Z260" t="s">
        <v>325</v>
      </c>
      <c r="AA260" s="6">
        <f>J260/I260</f>
        <v>1.0</v>
      </c>
      <c r="AB260" s="6">
        <f>J260-F260</f>
        <v>0.0</v>
      </c>
      <c r="AC260" s="5">
        <f>L260*(1-S260)</f>
        <v>11.25</v>
      </c>
      <c r="AD260" s="5">
        <f>L260*(1+S260)</f>
        <v>18.75</v>
      </c>
    </row>
    <row r="261" spans="1:30">
      <c r="A261" t="s">
        <v>1041</v>
      </c>
      <c r="B261" t="s">
        <v>41</v>
      </c>
      <c r="C261" t="s">
        <v>1034</v>
      </c>
      <c r="D261" t="s">
        <v>992</v>
      </c>
      <c r="E261" t="s">
        <v>993</v>
      </c>
      <c r="F261" s="9">
        <v>1</v>
      </c>
      <c r="G261" t="s">
        <v>164</v>
      </c>
      <c r="H261" s="7">
        <v>0</v>
      </c>
      <c r="I261" s="9">
        <v>1</v>
      </c>
      <c r="J261" s="6">
        <f>CEILING(F261*(1+H261),I261)</f>
        <v>1</v>
      </c>
      <c r="K261" s="9">
        <v>3</v>
      </c>
      <c r="L261" s="5">
        <f>ROUND(J261*K261,2)</f>
        <v>3.0</v>
      </c>
      <c r="M261" s="9">
        <v>0.12</v>
      </c>
      <c r="N261" s="6">
        <f>ROUND(F261*M261,3)</f>
        <v>0.12</v>
      </c>
      <c r="O261" s="5">
        <f>'Labor rates'!B10</f>
        <v>68</v>
      </c>
      <c r="P261" s="5">
        <f>ROUND(N261*O261,2)</f>
        <v>8.16</v>
      </c>
      <c r="Q261" s="9">
        <v>0</v>
      </c>
      <c r="R261" s="5">
        <f>ROUND(L261+P261+Q261,2)</f>
        <v>11.16</v>
      </c>
      <c r="S261" s="7">
        <v>0.25</v>
      </c>
      <c r="T261" s="5">
        <f>ROUND(R261*(1-S261),2)</f>
        <v>8.37</v>
      </c>
      <c r="U261" s="5">
        <f>ROUND(R261*(1+S261),2)</f>
        <v>13.95</v>
      </c>
      <c r="V261" t="s">
        <v>975</v>
      </c>
      <c r="W261" t="s">
        <v>976</v>
      </c>
      <c r="X261" t="s">
        <v>1035</v>
      </c>
      <c r="Y261" t="s">
        <v>98</v>
      </c>
      <c r="Z261" t="s">
        <v>325</v>
      </c>
      <c r="AA261" s="6">
        <f>J261/I261</f>
        <v>1.0</v>
      </c>
      <c r="AB261" s="6">
        <f>J261-F261</f>
        <v>0.0</v>
      </c>
      <c r="AC261" s="5">
        <f>L261*(1-S261)</f>
        <v>2.25</v>
      </c>
      <c r="AD261" s="5">
        <f>L261*(1+S261)</f>
        <v>3.75</v>
      </c>
    </row>
    <row r="262" spans="1:30">
      <c r="A262" t="s">
        <v>1042</v>
      </c>
      <c r="B262" t="s">
        <v>41</v>
      </c>
      <c r="C262" t="s">
        <v>1034</v>
      </c>
      <c r="D262" t="s">
        <v>995</v>
      </c>
      <c r="E262" t="s">
        <v>996</v>
      </c>
      <c r="F262" s="9">
        <v>1</v>
      </c>
      <c r="G262" t="s">
        <v>164</v>
      </c>
      <c r="H262" s="7">
        <v>0</v>
      </c>
      <c r="I262" s="9">
        <v>1</v>
      </c>
      <c r="J262" s="6">
        <f>CEILING(F262*(1+H262),I262)</f>
        <v>1</v>
      </c>
      <c r="K262" s="9">
        <v>30</v>
      </c>
      <c r="L262" s="5">
        <f>ROUND(J262*K262,2)</f>
        <v>30.0</v>
      </c>
      <c r="M262" s="9">
        <v>0.3</v>
      </c>
      <c r="N262" s="6">
        <f>ROUND(F262*M262,3)</f>
        <v>0.3</v>
      </c>
      <c r="O262" s="5">
        <f>'Labor rates'!B10</f>
        <v>68</v>
      </c>
      <c r="P262" s="5">
        <f>ROUND(N262*O262,2)</f>
        <v>20.4</v>
      </c>
      <c r="Q262" s="9">
        <v>0</v>
      </c>
      <c r="R262" s="5">
        <f>ROUND(L262+P262+Q262,2)</f>
        <v>50.4</v>
      </c>
      <c r="S262" s="7">
        <v>0.25</v>
      </c>
      <c r="T262" s="5">
        <f>ROUND(R262*(1-S262),2)</f>
        <v>37.8</v>
      </c>
      <c r="U262" s="5">
        <f>ROUND(R262*(1+S262),2)</f>
        <v>63.0</v>
      </c>
      <c r="V262" t="s">
        <v>975</v>
      </c>
      <c r="W262" t="s">
        <v>976</v>
      </c>
      <c r="X262" t="s">
        <v>1035</v>
      </c>
      <c r="Y262" t="s">
        <v>98</v>
      </c>
      <c r="Z262" t="s">
        <v>325</v>
      </c>
      <c r="AA262" s="6">
        <f>J262/I262</f>
        <v>1.0</v>
      </c>
      <c r="AB262" s="6">
        <f>J262-F262</f>
        <v>0.0</v>
      </c>
      <c r="AC262" s="5">
        <f>L262*(1-S262)</f>
        <v>22.5</v>
      </c>
      <c r="AD262" s="5">
        <f>L262*(1+S262)</f>
        <v>37.5</v>
      </c>
    </row>
    <row r="263" spans="1:30">
      <c r="A263" t="s">
        <v>1043</v>
      </c>
      <c r="B263" t="s">
        <v>41</v>
      </c>
      <c r="C263" t="s">
        <v>1034</v>
      </c>
      <c r="D263" t="s">
        <v>998</v>
      </c>
      <c r="E263" t="s">
        <v>999</v>
      </c>
      <c r="F263" s="9">
        <v>2</v>
      </c>
      <c r="G263" t="s">
        <v>164</v>
      </c>
      <c r="H263" s="7">
        <v>0</v>
      </c>
      <c r="I263" s="9">
        <v>1</v>
      </c>
      <c r="J263" s="6">
        <f>CEILING(F263*(1+H263),I263)</f>
        <v>2</v>
      </c>
      <c r="K263" s="9">
        <v>7</v>
      </c>
      <c r="L263" s="5">
        <f>ROUND(J263*K263,2)</f>
        <v>14.0</v>
      </c>
      <c r="M263" s="9">
        <v>0.15</v>
      </c>
      <c r="N263" s="6">
        <f>ROUND(F263*M263,3)</f>
        <v>0.3</v>
      </c>
      <c r="O263" s="5">
        <f>'Labor rates'!B10</f>
        <v>68</v>
      </c>
      <c r="P263" s="5">
        <f>ROUND(N263*O263,2)</f>
        <v>20.4</v>
      </c>
      <c r="Q263" s="9">
        <v>0</v>
      </c>
      <c r="R263" s="5">
        <f>ROUND(L263+P263+Q263,2)</f>
        <v>34.4</v>
      </c>
      <c r="S263" s="7">
        <v>0.25</v>
      </c>
      <c r="T263" s="5">
        <f>ROUND(R263*(1-S263),2)</f>
        <v>25.8</v>
      </c>
      <c r="U263" s="5">
        <f>ROUND(R263*(1+S263),2)</f>
        <v>43.0</v>
      </c>
      <c r="V263" t="s">
        <v>975</v>
      </c>
      <c r="W263" t="s">
        <v>976</v>
      </c>
      <c r="X263" t="s">
        <v>1038</v>
      </c>
      <c r="Y263" t="s">
        <v>98</v>
      </c>
      <c r="Z263" t="s">
        <v>325</v>
      </c>
      <c r="AA263" s="6">
        <f>J263/I263</f>
        <v>2.0</v>
      </c>
      <c r="AB263" s="6">
        <f>J263-F263</f>
        <v>0.0</v>
      </c>
      <c r="AC263" s="5">
        <f>L263*(1-S263)</f>
        <v>10.5</v>
      </c>
      <c r="AD263" s="5">
        <f>L263*(1+S263)</f>
        <v>17.5</v>
      </c>
    </row>
    <row r="264" spans="1:30">
      <c r="A264" t="s">
        <v>1044</v>
      </c>
      <c r="B264" t="s">
        <v>41</v>
      </c>
      <c r="C264" t="s">
        <v>1045</v>
      </c>
      <c r="D264" t="s">
        <v>1046</v>
      </c>
      <c r="E264" t="s">
        <v>1047</v>
      </c>
      <c r="F264" s="9">
        <v>1</v>
      </c>
      <c r="G264" t="s">
        <v>164</v>
      </c>
      <c r="H264" s="7">
        <v>0</v>
      </c>
      <c r="I264" s="9">
        <v>1</v>
      </c>
      <c r="J264" s="6">
        <f>CEILING(F264*(1+H264),I264)</f>
        <v>1</v>
      </c>
      <c r="K264" s="9">
        <v>350</v>
      </c>
      <c r="L264" s="5">
        <f>ROUND(J264*K264,2)</f>
        <v>350.0</v>
      </c>
      <c r="M264" s="9">
        <v>1</v>
      </c>
      <c r="N264" s="6">
        <f>ROUND(F264*M264,3)</f>
        <v>1.0</v>
      </c>
      <c r="O264" s="5">
        <f>'Labor rates'!B10</f>
        <v>68</v>
      </c>
      <c r="P264" s="5">
        <f>ROUND(N264*O264,2)</f>
        <v>68.0</v>
      </c>
      <c r="Q264" s="9">
        <v>0</v>
      </c>
      <c r="R264" s="5">
        <f>ROUND(L264+P264+Q264,2)</f>
        <v>418.0</v>
      </c>
      <c r="S264" s="7">
        <v>0.25</v>
      </c>
      <c r="T264" s="5">
        <f>ROUND(R264*(1-S264),2)</f>
        <v>313.5</v>
      </c>
      <c r="U264" s="5">
        <f>ROUND(R264*(1+S264),2)</f>
        <v>522.5</v>
      </c>
      <c r="V264" t="s">
        <v>975</v>
      </c>
      <c r="W264" t="s">
        <v>976</v>
      </c>
      <c r="X264" t="s">
        <v>1048</v>
      </c>
      <c r="Y264" t="s">
        <v>98</v>
      </c>
      <c r="Z264" t="s">
        <v>325</v>
      </c>
      <c r="AA264" s="6">
        <f>J264/I264</f>
        <v>1.0</v>
      </c>
      <c r="AB264" s="6">
        <f>J264-F264</f>
        <v>0.0</v>
      </c>
      <c r="AC264" s="5">
        <f>L264*(1-S264)</f>
        <v>262.5</v>
      </c>
      <c r="AD264" s="5">
        <f>L264*(1+S264)</f>
        <v>437.5</v>
      </c>
    </row>
    <row r="265" spans="1:30">
      <c r="A265" t="s">
        <v>1049</v>
      </c>
      <c r="B265" t="s">
        <v>41</v>
      </c>
      <c r="C265" t="s">
        <v>1045</v>
      </c>
      <c r="D265" t="s">
        <v>1050</v>
      </c>
      <c r="E265" t="s">
        <v>1051</v>
      </c>
      <c r="F265" s="9">
        <v>1</v>
      </c>
      <c r="G265" t="s">
        <v>164</v>
      </c>
      <c r="H265" s="7">
        <v>0</v>
      </c>
      <c r="I265" s="9">
        <v>1</v>
      </c>
      <c r="J265" s="6">
        <f>CEILING(F265*(1+H265),I265)</f>
        <v>1</v>
      </c>
      <c r="K265" s="9">
        <v>280</v>
      </c>
      <c r="L265" s="5">
        <f>ROUND(J265*K265,2)</f>
        <v>280.0</v>
      </c>
      <c r="M265" s="9">
        <v>0.65</v>
      </c>
      <c r="N265" s="6">
        <f>ROUND(F265*M265,3)</f>
        <v>0.65</v>
      </c>
      <c r="O265" s="5">
        <f>'Labor rates'!B10</f>
        <v>68</v>
      </c>
      <c r="P265" s="5">
        <f>ROUND(N265*O265,2)</f>
        <v>44.2</v>
      </c>
      <c r="Q265" s="9">
        <v>0</v>
      </c>
      <c r="R265" s="5">
        <f>ROUND(L265+P265+Q265,2)</f>
        <v>324.2</v>
      </c>
      <c r="S265" s="7">
        <v>0.25</v>
      </c>
      <c r="T265" s="5">
        <f>ROUND(R265*(1-S265),2)</f>
        <v>243.15</v>
      </c>
      <c r="U265" s="5">
        <f>ROUND(R265*(1+S265),2)</f>
        <v>405.25</v>
      </c>
      <c r="V265" t="s">
        <v>975</v>
      </c>
      <c r="W265" t="s">
        <v>976</v>
      </c>
      <c r="X265" t="s">
        <v>1048</v>
      </c>
      <c r="Y265" t="s">
        <v>98</v>
      </c>
      <c r="Z265" t="s">
        <v>325</v>
      </c>
      <c r="AA265" s="6">
        <f>J265/I265</f>
        <v>1.0</v>
      </c>
      <c r="AB265" s="6">
        <f>J265-F265</f>
        <v>0.0</v>
      </c>
      <c r="AC265" s="5">
        <f>L265*(1-S265)</f>
        <v>210.0</v>
      </c>
      <c r="AD265" s="5">
        <f>L265*(1+S265)</f>
        <v>350.0</v>
      </c>
    </row>
    <row r="266" spans="1:30">
      <c r="A266" t="s">
        <v>1052</v>
      </c>
      <c r="B266" t="s">
        <v>41</v>
      </c>
      <c r="C266" t="s">
        <v>1045</v>
      </c>
      <c r="D266" t="s">
        <v>982</v>
      </c>
      <c r="E266" t="s">
        <v>983</v>
      </c>
      <c r="F266" s="9">
        <v>2</v>
      </c>
      <c r="G266" t="s">
        <v>164</v>
      </c>
      <c r="H266" s="7">
        <v>0</v>
      </c>
      <c r="I266" s="9">
        <v>1</v>
      </c>
      <c r="J266" s="6">
        <f>CEILING(F266*(1+H266),I266)</f>
        <v>2</v>
      </c>
      <c r="K266" s="9">
        <v>12</v>
      </c>
      <c r="L266" s="5">
        <f>ROUND(J266*K266,2)</f>
        <v>24.0</v>
      </c>
      <c r="M266" s="9">
        <v>0.18</v>
      </c>
      <c r="N266" s="6">
        <f>ROUND(F266*M266,3)</f>
        <v>0.36</v>
      </c>
      <c r="O266" s="5">
        <f>'Labor rates'!B10</f>
        <v>68</v>
      </c>
      <c r="P266" s="5">
        <f>ROUND(N266*O266,2)</f>
        <v>24.48</v>
      </c>
      <c r="Q266" s="9">
        <v>0</v>
      </c>
      <c r="R266" s="5">
        <f>ROUND(L266+P266+Q266,2)</f>
        <v>48.48</v>
      </c>
      <c r="S266" s="7">
        <v>0.25</v>
      </c>
      <c r="T266" s="5">
        <f>ROUND(R266*(1-S266),2)</f>
        <v>36.36</v>
      </c>
      <c r="U266" s="5">
        <f>ROUND(R266*(1+S266),2)</f>
        <v>60.6</v>
      </c>
      <c r="V266" t="s">
        <v>975</v>
      </c>
      <c r="W266" t="s">
        <v>976</v>
      </c>
      <c r="X266" t="s">
        <v>1053</v>
      </c>
      <c r="Y266" t="s">
        <v>98</v>
      </c>
      <c r="Z266" t="s">
        <v>325</v>
      </c>
      <c r="AA266" s="6">
        <f>J266/I266</f>
        <v>2.0</v>
      </c>
      <c r="AB266" s="6">
        <f>J266-F266</f>
        <v>0.0</v>
      </c>
      <c r="AC266" s="5">
        <f>L266*(1-S266)</f>
        <v>18.0</v>
      </c>
      <c r="AD266" s="5">
        <f>L266*(1+S266)</f>
        <v>30.0</v>
      </c>
    </row>
    <row r="267" spans="1:30">
      <c r="A267" t="s">
        <v>1054</v>
      </c>
      <c r="B267" t="s">
        <v>41</v>
      </c>
      <c r="C267" t="s">
        <v>1045</v>
      </c>
      <c r="D267" t="s">
        <v>986</v>
      </c>
      <c r="E267" t="s">
        <v>987</v>
      </c>
      <c r="F267" s="9">
        <v>2</v>
      </c>
      <c r="G267" t="s">
        <v>164</v>
      </c>
      <c r="H267" s="7">
        <v>0</v>
      </c>
      <c r="I267" s="9">
        <v>1</v>
      </c>
      <c r="J267" s="6">
        <f>CEILING(F267*(1+H267),I267)</f>
        <v>2</v>
      </c>
      <c r="K267" s="9">
        <v>2</v>
      </c>
      <c r="L267" s="5">
        <f>ROUND(J267*K267,2)</f>
        <v>4.0</v>
      </c>
      <c r="M267" s="9">
        <v>0.035</v>
      </c>
      <c r="N267" s="6">
        <f>ROUND(F267*M267,3)</f>
        <v>0.07</v>
      </c>
      <c r="O267" s="5">
        <f>'Labor rates'!B10</f>
        <v>68</v>
      </c>
      <c r="P267" s="5">
        <f>ROUND(N267*O267,2)</f>
        <v>4.76</v>
      </c>
      <c r="Q267" s="9">
        <v>0</v>
      </c>
      <c r="R267" s="5">
        <f>ROUND(L267+P267+Q267,2)</f>
        <v>8.76</v>
      </c>
      <c r="S267" s="7">
        <v>0.25</v>
      </c>
      <c r="T267" s="5">
        <f>ROUND(R267*(1-S267),2)</f>
        <v>6.57</v>
      </c>
      <c r="U267" s="5">
        <f>ROUND(R267*(1+S267),2)</f>
        <v>10.95</v>
      </c>
      <c r="V267" t="s">
        <v>975</v>
      </c>
      <c r="W267" t="s">
        <v>976</v>
      </c>
      <c r="X267" t="s">
        <v>1053</v>
      </c>
      <c r="Y267" t="s">
        <v>98</v>
      </c>
      <c r="Z267" t="s">
        <v>325</v>
      </c>
      <c r="AA267" s="6">
        <f>J267/I267</f>
        <v>2.0</v>
      </c>
      <c r="AB267" s="6">
        <f>J267-F267</f>
        <v>0.0</v>
      </c>
      <c r="AC267" s="5">
        <f>L267*(1-S267)</f>
        <v>3.0</v>
      </c>
      <c r="AD267" s="5">
        <f>L267*(1+S267)</f>
        <v>5.0</v>
      </c>
    </row>
    <row r="268" spans="1:30">
      <c r="A268" t="s">
        <v>1055</v>
      </c>
      <c r="B268" t="s">
        <v>41</v>
      </c>
      <c r="C268" t="s">
        <v>1045</v>
      </c>
      <c r="D268" t="s">
        <v>989</v>
      </c>
      <c r="E268" t="s">
        <v>990</v>
      </c>
      <c r="F268" s="9">
        <v>1</v>
      </c>
      <c r="G268" t="s">
        <v>164</v>
      </c>
      <c r="H268" s="7">
        <v>0</v>
      </c>
      <c r="I268" s="9">
        <v>1</v>
      </c>
      <c r="J268" s="6">
        <f>CEILING(F268*(1+H268),I268)</f>
        <v>1</v>
      </c>
      <c r="K268" s="9">
        <v>15</v>
      </c>
      <c r="L268" s="5">
        <f>ROUND(J268*K268,2)</f>
        <v>15.0</v>
      </c>
      <c r="M268" s="9">
        <v>0.35</v>
      </c>
      <c r="N268" s="6">
        <f>ROUND(F268*M268,3)</f>
        <v>0.35</v>
      </c>
      <c r="O268" s="5">
        <f>'Labor rates'!B10</f>
        <v>68</v>
      </c>
      <c r="P268" s="5">
        <f>ROUND(N268*O268,2)</f>
        <v>23.8</v>
      </c>
      <c r="Q268" s="9">
        <v>0</v>
      </c>
      <c r="R268" s="5">
        <f>ROUND(L268+P268+Q268,2)</f>
        <v>38.8</v>
      </c>
      <c r="S268" s="7">
        <v>0.25</v>
      </c>
      <c r="T268" s="5">
        <f>ROUND(R268*(1-S268),2)</f>
        <v>29.1</v>
      </c>
      <c r="U268" s="5">
        <f>ROUND(R268*(1+S268),2)</f>
        <v>48.5</v>
      </c>
      <c r="V268" t="s">
        <v>975</v>
      </c>
      <c r="W268" t="s">
        <v>976</v>
      </c>
      <c r="X268" t="s">
        <v>1048</v>
      </c>
      <c r="Y268" t="s">
        <v>98</v>
      </c>
      <c r="Z268" t="s">
        <v>325</v>
      </c>
      <c r="AA268" s="6">
        <f>J268/I268</f>
        <v>1.0</v>
      </c>
      <c r="AB268" s="6">
        <f>J268-F268</f>
        <v>0.0</v>
      </c>
      <c r="AC268" s="5">
        <f>L268*(1-S268)</f>
        <v>11.25</v>
      </c>
      <c r="AD268" s="5">
        <f>L268*(1+S268)</f>
        <v>18.75</v>
      </c>
    </row>
    <row r="269" spans="1:30">
      <c r="A269" t="s">
        <v>1056</v>
      </c>
      <c r="B269" t="s">
        <v>41</v>
      </c>
      <c r="C269" t="s">
        <v>1045</v>
      </c>
      <c r="D269" t="s">
        <v>992</v>
      </c>
      <c r="E269" t="s">
        <v>993</v>
      </c>
      <c r="F269" s="9">
        <v>1</v>
      </c>
      <c r="G269" t="s">
        <v>164</v>
      </c>
      <c r="H269" s="7">
        <v>0</v>
      </c>
      <c r="I269" s="9">
        <v>1</v>
      </c>
      <c r="J269" s="6">
        <f>CEILING(F269*(1+H269),I269)</f>
        <v>1</v>
      </c>
      <c r="K269" s="9">
        <v>3</v>
      </c>
      <c r="L269" s="5">
        <f>ROUND(J269*K269,2)</f>
        <v>3.0</v>
      </c>
      <c r="M269" s="9">
        <v>0.12</v>
      </c>
      <c r="N269" s="6">
        <f>ROUND(F269*M269,3)</f>
        <v>0.12</v>
      </c>
      <c r="O269" s="5">
        <f>'Labor rates'!B10</f>
        <v>68</v>
      </c>
      <c r="P269" s="5">
        <f>ROUND(N269*O269,2)</f>
        <v>8.16</v>
      </c>
      <c r="Q269" s="9">
        <v>0</v>
      </c>
      <c r="R269" s="5">
        <f>ROUND(L269+P269+Q269,2)</f>
        <v>11.16</v>
      </c>
      <c r="S269" s="7">
        <v>0.25</v>
      </c>
      <c r="T269" s="5">
        <f>ROUND(R269*(1-S269),2)</f>
        <v>8.37</v>
      </c>
      <c r="U269" s="5">
        <f>ROUND(R269*(1+S269),2)</f>
        <v>13.95</v>
      </c>
      <c r="V269" t="s">
        <v>975</v>
      </c>
      <c r="W269" t="s">
        <v>976</v>
      </c>
      <c r="X269" t="s">
        <v>1048</v>
      </c>
      <c r="Y269" t="s">
        <v>98</v>
      </c>
      <c r="Z269" t="s">
        <v>325</v>
      </c>
      <c r="AA269" s="6">
        <f>J269/I269</f>
        <v>1.0</v>
      </c>
      <c r="AB269" s="6">
        <f>J269-F269</f>
        <v>0.0</v>
      </c>
      <c r="AC269" s="5">
        <f>L269*(1-S269)</f>
        <v>2.25</v>
      </c>
      <c r="AD269" s="5">
        <f>L269*(1+S269)</f>
        <v>3.75</v>
      </c>
    </row>
    <row r="270" spans="1:30">
      <c r="A270" t="s">
        <v>1057</v>
      </c>
      <c r="B270" t="s">
        <v>41</v>
      </c>
      <c r="C270" t="s">
        <v>1045</v>
      </c>
      <c r="D270" t="s">
        <v>995</v>
      </c>
      <c r="E270" t="s">
        <v>996</v>
      </c>
      <c r="F270" s="9">
        <v>1</v>
      </c>
      <c r="G270" t="s">
        <v>164</v>
      </c>
      <c r="H270" s="7">
        <v>0</v>
      </c>
      <c r="I270" s="9">
        <v>1</v>
      </c>
      <c r="J270" s="6">
        <f>CEILING(F270*(1+H270),I270)</f>
        <v>1</v>
      </c>
      <c r="K270" s="9">
        <v>30</v>
      </c>
      <c r="L270" s="5">
        <f>ROUND(J270*K270,2)</f>
        <v>30.0</v>
      </c>
      <c r="M270" s="9">
        <v>0.3</v>
      </c>
      <c r="N270" s="6">
        <f>ROUND(F270*M270,3)</f>
        <v>0.3</v>
      </c>
      <c r="O270" s="5">
        <f>'Labor rates'!B10</f>
        <v>68</v>
      </c>
      <c r="P270" s="5">
        <f>ROUND(N270*O270,2)</f>
        <v>20.4</v>
      </c>
      <c r="Q270" s="9">
        <v>0</v>
      </c>
      <c r="R270" s="5">
        <f>ROUND(L270+P270+Q270,2)</f>
        <v>50.4</v>
      </c>
      <c r="S270" s="7">
        <v>0.25</v>
      </c>
      <c r="T270" s="5">
        <f>ROUND(R270*(1-S270),2)</f>
        <v>37.8</v>
      </c>
      <c r="U270" s="5">
        <f>ROUND(R270*(1+S270),2)</f>
        <v>63.0</v>
      </c>
      <c r="V270" t="s">
        <v>975</v>
      </c>
      <c r="W270" t="s">
        <v>976</v>
      </c>
      <c r="X270" t="s">
        <v>1048</v>
      </c>
      <c r="Y270" t="s">
        <v>98</v>
      </c>
      <c r="Z270" t="s">
        <v>325</v>
      </c>
      <c r="AA270" s="6">
        <f>J270/I270</f>
        <v>1.0</v>
      </c>
      <c r="AB270" s="6">
        <f>J270-F270</f>
        <v>0.0</v>
      </c>
      <c r="AC270" s="5">
        <f>L270*(1-S270)</f>
        <v>22.5</v>
      </c>
      <c r="AD270" s="5">
        <f>L270*(1+S270)</f>
        <v>37.5</v>
      </c>
    </row>
    <row r="271" spans="1:30">
      <c r="A271" t="s">
        <v>1058</v>
      </c>
      <c r="B271" t="s">
        <v>41</v>
      </c>
      <c r="C271" t="s">
        <v>1045</v>
      </c>
      <c r="D271" t="s">
        <v>998</v>
      </c>
      <c r="E271" t="s">
        <v>999</v>
      </c>
      <c r="F271" s="9">
        <v>2</v>
      </c>
      <c r="G271" t="s">
        <v>164</v>
      </c>
      <c r="H271" s="7">
        <v>0</v>
      </c>
      <c r="I271" s="9">
        <v>1</v>
      </c>
      <c r="J271" s="6">
        <f>CEILING(F271*(1+H271),I271)</f>
        <v>2</v>
      </c>
      <c r="K271" s="9">
        <v>7</v>
      </c>
      <c r="L271" s="5">
        <f>ROUND(J271*K271,2)</f>
        <v>14.0</v>
      </c>
      <c r="M271" s="9">
        <v>0.15</v>
      </c>
      <c r="N271" s="6">
        <f>ROUND(F271*M271,3)</f>
        <v>0.3</v>
      </c>
      <c r="O271" s="5">
        <f>'Labor rates'!B10</f>
        <v>68</v>
      </c>
      <c r="P271" s="5">
        <f>ROUND(N271*O271,2)</f>
        <v>20.4</v>
      </c>
      <c r="Q271" s="9">
        <v>0</v>
      </c>
      <c r="R271" s="5">
        <f>ROUND(L271+P271+Q271,2)</f>
        <v>34.4</v>
      </c>
      <c r="S271" s="7">
        <v>0.25</v>
      </c>
      <c r="T271" s="5">
        <f>ROUND(R271*(1-S271),2)</f>
        <v>25.8</v>
      </c>
      <c r="U271" s="5">
        <f>ROUND(R271*(1+S271),2)</f>
        <v>43.0</v>
      </c>
      <c r="V271" t="s">
        <v>975</v>
      </c>
      <c r="W271" t="s">
        <v>976</v>
      </c>
      <c r="X271" t="s">
        <v>1053</v>
      </c>
      <c r="Y271" t="s">
        <v>98</v>
      </c>
      <c r="Z271" t="s">
        <v>325</v>
      </c>
      <c r="AA271" s="6">
        <f>J271/I271</f>
        <v>2.0</v>
      </c>
      <c r="AB271" s="6">
        <f>J271-F271</f>
        <v>0.0</v>
      </c>
      <c r="AC271" s="5">
        <f>L271*(1-S271)</f>
        <v>10.5</v>
      </c>
      <c r="AD271" s="5">
        <f>L271*(1+S271)</f>
        <v>17.5</v>
      </c>
    </row>
    <row r="272" spans="1:30">
      <c r="A272" t="s">
        <v>1059</v>
      </c>
      <c r="B272" t="s">
        <v>41</v>
      </c>
      <c r="C272" t="s">
        <v>1045</v>
      </c>
      <c r="D272" t="s">
        <v>1060</v>
      </c>
      <c r="E272" t="s">
        <v>1061</v>
      </c>
      <c r="F272" s="9">
        <v>1</v>
      </c>
      <c r="G272" t="s">
        <v>164</v>
      </c>
      <c r="H272" s="7">
        <v>0</v>
      </c>
      <c r="I272" s="9">
        <v>1</v>
      </c>
      <c r="J272" s="6">
        <f>CEILING(F272*(1+H272),I272)</f>
        <v>1</v>
      </c>
      <c r="K272" s="9">
        <v>220</v>
      </c>
      <c r="L272" s="5">
        <f>ROUND(J272*K272,2)</f>
        <v>220.0</v>
      </c>
      <c r="M272" s="9">
        <v>0.65</v>
      </c>
      <c r="N272" s="6">
        <f>ROUND(F272*M272,3)</f>
        <v>0.65</v>
      </c>
      <c r="O272" s="5">
        <f>'Labor rates'!B10</f>
        <v>68</v>
      </c>
      <c r="P272" s="5">
        <f>ROUND(N272*O272,2)</f>
        <v>44.2</v>
      </c>
      <c r="Q272" s="9">
        <v>0</v>
      </c>
      <c r="R272" s="5">
        <f>ROUND(L272+P272+Q272,2)</f>
        <v>264.2</v>
      </c>
      <c r="S272" s="7">
        <v>0.25</v>
      </c>
      <c r="T272" s="5">
        <f>ROUND(R272*(1-S272),2)</f>
        <v>198.15</v>
      </c>
      <c r="U272" s="5">
        <f>ROUND(R272*(1+S272),2)</f>
        <v>330.25</v>
      </c>
      <c r="V272" t="s">
        <v>975</v>
      </c>
      <c r="W272" t="s">
        <v>976</v>
      </c>
      <c r="X272" t="s">
        <v>1048</v>
      </c>
      <c r="Y272" t="s">
        <v>98</v>
      </c>
      <c r="Z272" t="s">
        <v>325</v>
      </c>
      <c r="AA272" s="6">
        <f>J272/I272</f>
        <v>1.0</v>
      </c>
      <c r="AB272" s="6">
        <f>J272-F272</f>
        <v>0.0</v>
      </c>
      <c r="AC272" s="5">
        <f>L272*(1-S272)</f>
        <v>165.0</v>
      </c>
      <c r="AD272" s="5">
        <f>L272*(1+S272)</f>
        <v>275.0</v>
      </c>
    </row>
    <row r="273" spans="1:30">
      <c r="A273" t="s">
        <v>1062</v>
      </c>
      <c r="B273" t="s">
        <v>41</v>
      </c>
      <c r="C273" t="s">
        <v>1045</v>
      </c>
      <c r="D273" t="s">
        <v>1063</v>
      </c>
      <c r="E273" t="s">
        <v>1064</v>
      </c>
      <c r="F273" s="9">
        <v>1</v>
      </c>
      <c r="G273" t="s">
        <v>164</v>
      </c>
      <c r="H273" s="7">
        <v>0</v>
      </c>
      <c r="I273" s="9">
        <v>1</v>
      </c>
      <c r="J273" s="6">
        <f>CEILING(F273*(1+H273),I273)</f>
        <v>1</v>
      </c>
      <c r="K273" s="9">
        <v>8</v>
      </c>
      <c r="L273" s="5">
        <f>ROUND(J273*K273,2)</f>
        <v>8.0</v>
      </c>
      <c r="M273" s="9">
        <v>0.1</v>
      </c>
      <c r="N273" s="6">
        <f>ROUND(F273*M273,3)</f>
        <v>0.1</v>
      </c>
      <c r="O273" s="5">
        <f>'Labor rates'!B10</f>
        <v>68</v>
      </c>
      <c r="P273" s="5">
        <f>ROUND(N273*O273,2)</f>
        <v>6.8</v>
      </c>
      <c r="Q273" s="9">
        <v>0</v>
      </c>
      <c r="R273" s="5">
        <f>ROUND(L273+P273+Q273,2)</f>
        <v>14.8</v>
      </c>
      <c r="S273" s="7">
        <v>0.25</v>
      </c>
      <c r="T273" s="5">
        <f>ROUND(R273*(1-S273),2)</f>
        <v>11.1</v>
      </c>
      <c r="U273" s="5">
        <f>ROUND(R273*(1+S273),2)</f>
        <v>18.5</v>
      </c>
      <c r="V273" t="s">
        <v>975</v>
      </c>
      <c r="W273" t="s">
        <v>976</v>
      </c>
      <c r="X273" t="s">
        <v>1048</v>
      </c>
      <c r="Y273" t="s">
        <v>98</v>
      </c>
      <c r="Z273" t="s">
        <v>325</v>
      </c>
      <c r="AA273" s="6">
        <f>J273/I273</f>
        <v>1.0</v>
      </c>
      <c r="AB273" s="6">
        <f>J273-F273</f>
        <v>0.0</v>
      </c>
      <c r="AC273" s="5">
        <f>L273*(1-S273)</f>
        <v>6.0</v>
      </c>
      <c r="AD273" s="5">
        <f>L273*(1+S273)</f>
        <v>10.0</v>
      </c>
    </row>
    <row r="274" spans="1:30">
      <c r="A274" t="s">
        <v>1065</v>
      </c>
      <c r="B274" t="s">
        <v>41</v>
      </c>
      <c r="C274" t="s">
        <v>1066</v>
      </c>
      <c r="D274" t="s">
        <v>1046</v>
      </c>
      <c r="E274" t="s">
        <v>1047</v>
      </c>
      <c r="F274" s="9">
        <v>1</v>
      </c>
      <c r="G274" t="s">
        <v>164</v>
      </c>
      <c r="H274" s="7">
        <v>0</v>
      </c>
      <c r="I274" s="9">
        <v>1</v>
      </c>
      <c r="J274" s="6">
        <f>CEILING(F274*(1+H274),I274)</f>
        <v>1</v>
      </c>
      <c r="K274" s="9">
        <v>350</v>
      </c>
      <c r="L274" s="5">
        <f>ROUND(J274*K274,2)</f>
        <v>350.0</v>
      </c>
      <c r="M274" s="9">
        <v>1</v>
      </c>
      <c r="N274" s="6">
        <f>ROUND(F274*M274,3)</f>
        <v>1.0</v>
      </c>
      <c r="O274" s="5">
        <f>'Labor rates'!B10</f>
        <v>68</v>
      </c>
      <c r="P274" s="5">
        <f>ROUND(N274*O274,2)</f>
        <v>68.0</v>
      </c>
      <c r="Q274" s="9">
        <v>0</v>
      </c>
      <c r="R274" s="5">
        <f>ROUND(L274+P274+Q274,2)</f>
        <v>418.0</v>
      </c>
      <c r="S274" s="7">
        <v>0.25</v>
      </c>
      <c r="T274" s="5">
        <f>ROUND(R274*(1-S274),2)</f>
        <v>313.5</v>
      </c>
      <c r="U274" s="5">
        <f>ROUND(R274*(1+S274),2)</f>
        <v>522.5</v>
      </c>
      <c r="V274" t="s">
        <v>975</v>
      </c>
      <c r="W274" t="s">
        <v>976</v>
      </c>
      <c r="X274" t="s">
        <v>1067</v>
      </c>
      <c r="Y274" t="s">
        <v>98</v>
      </c>
      <c r="Z274" t="s">
        <v>325</v>
      </c>
      <c r="AA274" s="6">
        <f>J274/I274</f>
        <v>1.0</v>
      </c>
      <c r="AB274" s="6">
        <f>J274-F274</f>
        <v>0.0</v>
      </c>
      <c r="AC274" s="5">
        <f>L274*(1-S274)</f>
        <v>262.5</v>
      </c>
      <c r="AD274" s="5">
        <f>L274*(1+S274)</f>
        <v>437.5</v>
      </c>
    </row>
    <row r="275" spans="1:30">
      <c r="A275" t="s">
        <v>1068</v>
      </c>
      <c r="B275" t="s">
        <v>41</v>
      </c>
      <c r="C275" t="s">
        <v>1066</v>
      </c>
      <c r="D275" t="s">
        <v>1050</v>
      </c>
      <c r="E275" t="s">
        <v>1051</v>
      </c>
      <c r="F275" s="9">
        <v>1</v>
      </c>
      <c r="G275" t="s">
        <v>164</v>
      </c>
      <c r="H275" s="7">
        <v>0</v>
      </c>
      <c r="I275" s="9">
        <v>1</v>
      </c>
      <c r="J275" s="6">
        <f>CEILING(F275*(1+H275),I275)</f>
        <v>1</v>
      </c>
      <c r="K275" s="9">
        <v>280</v>
      </c>
      <c r="L275" s="5">
        <f>ROUND(J275*K275,2)</f>
        <v>280.0</v>
      </c>
      <c r="M275" s="9">
        <v>0.65</v>
      </c>
      <c r="N275" s="6">
        <f>ROUND(F275*M275,3)</f>
        <v>0.65</v>
      </c>
      <c r="O275" s="5">
        <f>'Labor rates'!B10</f>
        <v>68</v>
      </c>
      <c r="P275" s="5">
        <f>ROUND(N275*O275,2)</f>
        <v>44.2</v>
      </c>
      <c r="Q275" s="9">
        <v>0</v>
      </c>
      <c r="R275" s="5">
        <f>ROUND(L275+P275+Q275,2)</f>
        <v>324.2</v>
      </c>
      <c r="S275" s="7">
        <v>0.25</v>
      </c>
      <c r="T275" s="5">
        <f>ROUND(R275*(1-S275),2)</f>
        <v>243.15</v>
      </c>
      <c r="U275" s="5">
        <f>ROUND(R275*(1+S275),2)</f>
        <v>405.25</v>
      </c>
      <c r="V275" t="s">
        <v>975</v>
      </c>
      <c r="W275" t="s">
        <v>976</v>
      </c>
      <c r="X275" t="s">
        <v>1067</v>
      </c>
      <c r="Y275" t="s">
        <v>98</v>
      </c>
      <c r="Z275" t="s">
        <v>325</v>
      </c>
      <c r="AA275" s="6">
        <f>J275/I275</f>
        <v>1.0</v>
      </c>
      <c r="AB275" s="6">
        <f>J275-F275</f>
        <v>0.0</v>
      </c>
      <c r="AC275" s="5">
        <f>L275*(1-S275)</f>
        <v>210.0</v>
      </c>
      <c r="AD275" s="5">
        <f>L275*(1+S275)</f>
        <v>350.0</v>
      </c>
    </row>
    <row r="276" spans="1:30">
      <c r="A276" t="s">
        <v>1069</v>
      </c>
      <c r="B276" t="s">
        <v>41</v>
      </c>
      <c r="C276" t="s">
        <v>1066</v>
      </c>
      <c r="D276" t="s">
        <v>982</v>
      </c>
      <c r="E276" t="s">
        <v>983</v>
      </c>
      <c r="F276" s="9">
        <v>2</v>
      </c>
      <c r="G276" t="s">
        <v>164</v>
      </c>
      <c r="H276" s="7">
        <v>0</v>
      </c>
      <c r="I276" s="9">
        <v>1</v>
      </c>
      <c r="J276" s="6">
        <f>CEILING(F276*(1+H276),I276)</f>
        <v>2</v>
      </c>
      <c r="K276" s="9">
        <v>12</v>
      </c>
      <c r="L276" s="5">
        <f>ROUND(J276*K276,2)</f>
        <v>24.0</v>
      </c>
      <c r="M276" s="9">
        <v>0.18</v>
      </c>
      <c r="N276" s="6">
        <f>ROUND(F276*M276,3)</f>
        <v>0.36</v>
      </c>
      <c r="O276" s="5">
        <f>'Labor rates'!B10</f>
        <v>68</v>
      </c>
      <c r="P276" s="5">
        <f>ROUND(N276*O276,2)</f>
        <v>24.48</v>
      </c>
      <c r="Q276" s="9">
        <v>0</v>
      </c>
      <c r="R276" s="5">
        <f>ROUND(L276+P276+Q276,2)</f>
        <v>48.48</v>
      </c>
      <c r="S276" s="7">
        <v>0.25</v>
      </c>
      <c r="T276" s="5">
        <f>ROUND(R276*(1-S276),2)</f>
        <v>36.36</v>
      </c>
      <c r="U276" s="5">
        <f>ROUND(R276*(1+S276),2)</f>
        <v>60.6</v>
      </c>
      <c r="V276" t="s">
        <v>975</v>
      </c>
      <c r="W276" t="s">
        <v>976</v>
      </c>
      <c r="X276" t="s">
        <v>1070</v>
      </c>
      <c r="Y276" t="s">
        <v>98</v>
      </c>
      <c r="Z276" t="s">
        <v>325</v>
      </c>
      <c r="AA276" s="6">
        <f>J276/I276</f>
        <v>2.0</v>
      </c>
      <c r="AB276" s="6">
        <f>J276-F276</f>
        <v>0.0</v>
      </c>
      <c r="AC276" s="5">
        <f>L276*(1-S276)</f>
        <v>18.0</v>
      </c>
      <c r="AD276" s="5">
        <f>L276*(1+S276)</f>
        <v>30.0</v>
      </c>
    </row>
    <row r="277" spans="1:30">
      <c r="A277" t="s">
        <v>1071</v>
      </c>
      <c r="B277" t="s">
        <v>41</v>
      </c>
      <c r="C277" t="s">
        <v>1066</v>
      </c>
      <c r="D277" t="s">
        <v>986</v>
      </c>
      <c r="E277" t="s">
        <v>987</v>
      </c>
      <c r="F277" s="9">
        <v>2</v>
      </c>
      <c r="G277" t="s">
        <v>164</v>
      </c>
      <c r="H277" s="7">
        <v>0</v>
      </c>
      <c r="I277" s="9">
        <v>1</v>
      </c>
      <c r="J277" s="6">
        <f>CEILING(F277*(1+H277),I277)</f>
        <v>2</v>
      </c>
      <c r="K277" s="9">
        <v>2</v>
      </c>
      <c r="L277" s="5">
        <f>ROUND(J277*K277,2)</f>
        <v>4.0</v>
      </c>
      <c r="M277" s="9">
        <v>0.035</v>
      </c>
      <c r="N277" s="6">
        <f>ROUND(F277*M277,3)</f>
        <v>0.07</v>
      </c>
      <c r="O277" s="5">
        <f>'Labor rates'!B10</f>
        <v>68</v>
      </c>
      <c r="P277" s="5">
        <f>ROUND(N277*O277,2)</f>
        <v>4.76</v>
      </c>
      <c r="Q277" s="9">
        <v>0</v>
      </c>
      <c r="R277" s="5">
        <f>ROUND(L277+P277+Q277,2)</f>
        <v>8.76</v>
      </c>
      <c r="S277" s="7">
        <v>0.25</v>
      </c>
      <c r="T277" s="5">
        <f>ROUND(R277*(1-S277),2)</f>
        <v>6.57</v>
      </c>
      <c r="U277" s="5">
        <f>ROUND(R277*(1+S277),2)</f>
        <v>10.95</v>
      </c>
      <c r="V277" t="s">
        <v>975</v>
      </c>
      <c r="W277" t="s">
        <v>976</v>
      </c>
      <c r="X277" t="s">
        <v>1070</v>
      </c>
      <c r="Y277" t="s">
        <v>98</v>
      </c>
      <c r="Z277" t="s">
        <v>325</v>
      </c>
      <c r="AA277" s="6">
        <f>J277/I277</f>
        <v>2.0</v>
      </c>
      <c r="AB277" s="6">
        <f>J277-F277</f>
        <v>0.0</v>
      </c>
      <c r="AC277" s="5">
        <f>L277*(1-S277)</f>
        <v>3.0</v>
      </c>
      <c r="AD277" s="5">
        <f>L277*(1+S277)</f>
        <v>5.0</v>
      </c>
    </row>
    <row r="278" spans="1:30">
      <c r="A278" t="s">
        <v>1072</v>
      </c>
      <c r="B278" t="s">
        <v>41</v>
      </c>
      <c r="C278" t="s">
        <v>1066</v>
      </c>
      <c r="D278" t="s">
        <v>989</v>
      </c>
      <c r="E278" t="s">
        <v>990</v>
      </c>
      <c r="F278" s="9">
        <v>1</v>
      </c>
      <c r="G278" t="s">
        <v>164</v>
      </c>
      <c r="H278" s="7">
        <v>0</v>
      </c>
      <c r="I278" s="9">
        <v>1</v>
      </c>
      <c r="J278" s="6">
        <f>CEILING(F278*(1+H278),I278)</f>
        <v>1</v>
      </c>
      <c r="K278" s="9">
        <v>15</v>
      </c>
      <c r="L278" s="5">
        <f>ROUND(J278*K278,2)</f>
        <v>15.0</v>
      </c>
      <c r="M278" s="9">
        <v>0.35</v>
      </c>
      <c r="N278" s="6">
        <f>ROUND(F278*M278,3)</f>
        <v>0.35</v>
      </c>
      <c r="O278" s="5">
        <f>'Labor rates'!B10</f>
        <v>68</v>
      </c>
      <c r="P278" s="5">
        <f>ROUND(N278*O278,2)</f>
        <v>23.8</v>
      </c>
      <c r="Q278" s="9">
        <v>0</v>
      </c>
      <c r="R278" s="5">
        <f>ROUND(L278+P278+Q278,2)</f>
        <v>38.8</v>
      </c>
      <c r="S278" s="7">
        <v>0.25</v>
      </c>
      <c r="T278" s="5">
        <f>ROUND(R278*(1-S278),2)</f>
        <v>29.1</v>
      </c>
      <c r="U278" s="5">
        <f>ROUND(R278*(1+S278),2)</f>
        <v>48.5</v>
      </c>
      <c r="V278" t="s">
        <v>975</v>
      </c>
      <c r="W278" t="s">
        <v>976</v>
      </c>
      <c r="X278" t="s">
        <v>1067</v>
      </c>
      <c r="Y278" t="s">
        <v>98</v>
      </c>
      <c r="Z278" t="s">
        <v>325</v>
      </c>
      <c r="AA278" s="6">
        <f>J278/I278</f>
        <v>1.0</v>
      </c>
      <c r="AB278" s="6">
        <f>J278-F278</f>
        <v>0.0</v>
      </c>
      <c r="AC278" s="5">
        <f>L278*(1-S278)</f>
        <v>11.25</v>
      </c>
      <c r="AD278" s="5">
        <f>L278*(1+S278)</f>
        <v>18.75</v>
      </c>
    </row>
    <row r="279" spans="1:30">
      <c r="A279" t="s">
        <v>1073</v>
      </c>
      <c r="B279" t="s">
        <v>41</v>
      </c>
      <c r="C279" t="s">
        <v>1066</v>
      </c>
      <c r="D279" t="s">
        <v>992</v>
      </c>
      <c r="E279" t="s">
        <v>993</v>
      </c>
      <c r="F279" s="9">
        <v>1</v>
      </c>
      <c r="G279" t="s">
        <v>164</v>
      </c>
      <c r="H279" s="7">
        <v>0</v>
      </c>
      <c r="I279" s="9">
        <v>1</v>
      </c>
      <c r="J279" s="6">
        <f>CEILING(F279*(1+H279),I279)</f>
        <v>1</v>
      </c>
      <c r="K279" s="9">
        <v>3</v>
      </c>
      <c r="L279" s="5">
        <f>ROUND(J279*K279,2)</f>
        <v>3.0</v>
      </c>
      <c r="M279" s="9">
        <v>0.12</v>
      </c>
      <c r="N279" s="6">
        <f>ROUND(F279*M279,3)</f>
        <v>0.12</v>
      </c>
      <c r="O279" s="5">
        <f>'Labor rates'!B10</f>
        <v>68</v>
      </c>
      <c r="P279" s="5">
        <f>ROUND(N279*O279,2)</f>
        <v>8.16</v>
      </c>
      <c r="Q279" s="9">
        <v>0</v>
      </c>
      <c r="R279" s="5">
        <f>ROUND(L279+P279+Q279,2)</f>
        <v>11.16</v>
      </c>
      <c r="S279" s="7">
        <v>0.25</v>
      </c>
      <c r="T279" s="5">
        <f>ROUND(R279*(1-S279),2)</f>
        <v>8.37</v>
      </c>
      <c r="U279" s="5">
        <f>ROUND(R279*(1+S279),2)</f>
        <v>13.95</v>
      </c>
      <c r="V279" t="s">
        <v>975</v>
      </c>
      <c r="W279" t="s">
        <v>976</v>
      </c>
      <c r="X279" t="s">
        <v>1067</v>
      </c>
      <c r="Y279" t="s">
        <v>98</v>
      </c>
      <c r="Z279" t="s">
        <v>325</v>
      </c>
      <c r="AA279" s="6">
        <f>J279/I279</f>
        <v>1.0</v>
      </c>
      <c r="AB279" s="6">
        <f>J279-F279</f>
        <v>0.0</v>
      </c>
      <c r="AC279" s="5">
        <f>L279*(1-S279)</f>
        <v>2.25</v>
      </c>
      <c r="AD279" s="5">
        <f>L279*(1+S279)</f>
        <v>3.75</v>
      </c>
    </row>
    <row r="280" spans="1:30">
      <c r="A280" t="s">
        <v>1074</v>
      </c>
      <c r="B280" t="s">
        <v>41</v>
      </c>
      <c r="C280" t="s">
        <v>1066</v>
      </c>
      <c r="D280" t="s">
        <v>995</v>
      </c>
      <c r="E280" t="s">
        <v>996</v>
      </c>
      <c r="F280" s="9">
        <v>1</v>
      </c>
      <c r="G280" t="s">
        <v>164</v>
      </c>
      <c r="H280" s="7">
        <v>0</v>
      </c>
      <c r="I280" s="9">
        <v>1</v>
      </c>
      <c r="J280" s="6">
        <f>CEILING(F280*(1+H280),I280)</f>
        <v>1</v>
      </c>
      <c r="K280" s="9">
        <v>30</v>
      </c>
      <c r="L280" s="5">
        <f>ROUND(J280*K280,2)</f>
        <v>30.0</v>
      </c>
      <c r="M280" s="9">
        <v>0.3</v>
      </c>
      <c r="N280" s="6">
        <f>ROUND(F280*M280,3)</f>
        <v>0.3</v>
      </c>
      <c r="O280" s="5">
        <f>'Labor rates'!B10</f>
        <v>68</v>
      </c>
      <c r="P280" s="5">
        <f>ROUND(N280*O280,2)</f>
        <v>20.4</v>
      </c>
      <c r="Q280" s="9">
        <v>0</v>
      </c>
      <c r="R280" s="5">
        <f>ROUND(L280+P280+Q280,2)</f>
        <v>50.4</v>
      </c>
      <c r="S280" s="7">
        <v>0.25</v>
      </c>
      <c r="T280" s="5">
        <f>ROUND(R280*(1-S280),2)</f>
        <v>37.8</v>
      </c>
      <c r="U280" s="5">
        <f>ROUND(R280*(1+S280),2)</f>
        <v>63.0</v>
      </c>
      <c r="V280" t="s">
        <v>975</v>
      </c>
      <c r="W280" t="s">
        <v>976</v>
      </c>
      <c r="X280" t="s">
        <v>1067</v>
      </c>
      <c r="Y280" t="s">
        <v>98</v>
      </c>
      <c r="Z280" t="s">
        <v>325</v>
      </c>
      <c r="AA280" s="6">
        <f>J280/I280</f>
        <v>1.0</v>
      </c>
      <c r="AB280" s="6">
        <f>J280-F280</f>
        <v>0.0</v>
      </c>
      <c r="AC280" s="5">
        <f>L280*(1-S280)</f>
        <v>22.5</v>
      </c>
      <c r="AD280" s="5">
        <f>L280*(1+S280)</f>
        <v>37.5</v>
      </c>
    </row>
    <row r="281" spans="1:30">
      <c r="A281" t="s">
        <v>1075</v>
      </c>
      <c r="B281" t="s">
        <v>41</v>
      </c>
      <c r="C281" t="s">
        <v>1066</v>
      </c>
      <c r="D281" t="s">
        <v>998</v>
      </c>
      <c r="E281" t="s">
        <v>999</v>
      </c>
      <c r="F281" s="9">
        <v>2</v>
      </c>
      <c r="G281" t="s">
        <v>164</v>
      </c>
      <c r="H281" s="7">
        <v>0</v>
      </c>
      <c r="I281" s="9">
        <v>1</v>
      </c>
      <c r="J281" s="6">
        <f>CEILING(F281*(1+H281),I281)</f>
        <v>2</v>
      </c>
      <c r="K281" s="9">
        <v>7</v>
      </c>
      <c r="L281" s="5">
        <f>ROUND(J281*K281,2)</f>
        <v>14.0</v>
      </c>
      <c r="M281" s="9">
        <v>0.15</v>
      </c>
      <c r="N281" s="6">
        <f>ROUND(F281*M281,3)</f>
        <v>0.3</v>
      </c>
      <c r="O281" s="5">
        <f>'Labor rates'!B10</f>
        <v>68</v>
      </c>
      <c r="P281" s="5">
        <f>ROUND(N281*O281,2)</f>
        <v>20.4</v>
      </c>
      <c r="Q281" s="9">
        <v>0</v>
      </c>
      <c r="R281" s="5">
        <f>ROUND(L281+P281+Q281,2)</f>
        <v>34.4</v>
      </c>
      <c r="S281" s="7">
        <v>0.25</v>
      </c>
      <c r="T281" s="5">
        <f>ROUND(R281*(1-S281),2)</f>
        <v>25.8</v>
      </c>
      <c r="U281" s="5">
        <f>ROUND(R281*(1+S281),2)</f>
        <v>43.0</v>
      </c>
      <c r="V281" t="s">
        <v>975</v>
      </c>
      <c r="W281" t="s">
        <v>976</v>
      </c>
      <c r="X281" t="s">
        <v>1070</v>
      </c>
      <c r="Y281" t="s">
        <v>98</v>
      </c>
      <c r="Z281" t="s">
        <v>325</v>
      </c>
      <c r="AA281" s="6">
        <f>J281/I281</f>
        <v>2.0</v>
      </c>
      <c r="AB281" s="6">
        <f>J281-F281</f>
        <v>0.0</v>
      </c>
      <c r="AC281" s="5">
        <f>L281*(1-S281)</f>
        <v>10.5</v>
      </c>
      <c r="AD281" s="5">
        <f>L281*(1+S281)</f>
        <v>17.5</v>
      </c>
    </row>
    <row r="282" spans="1:30">
      <c r="A282" t="s">
        <v>1076</v>
      </c>
      <c r="B282" t="s">
        <v>41</v>
      </c>
      <c r="C282" t="s">
        <v>1066</v>
      </c>
      <c r="D282" t="s">
        <v>1060</v>
      </c>
      <c r="E282" t="s">
        <v>1061</v>
      </c>
      <c r="F282" s="9">
        <v>1</v>
      </c>
      <c r="G282" t="s">
        <v>164</v>
      </c>
      <c r="H282" s="7">
        <v>0</v>
      </c>
      <c r="I282" s="9">
        <v>1</v>
      </c>
      <c r="J282" s="6">
        <f>CEILING(F282*(1+H282),I282)</f>
        <v>1</v>
      </c>
      <c r="K282" s="9">
        <v>220</v>
      </c>
      <c r="L282" s="5">
        <f>ROUND(J282*K282,2)</f>
        <v>220.0</v>
      </c>
      <c r="M282" s="9">
        <v>0.65</v>
      </c>
      <c r="N282" s="6">
        <f>ROUND(F282*M282,3)</f>
        <v>0.65</v>
      </c>
      <c r="O282" s="5">
        <f>'Labor rates'!B10</f>
        <v>68</v>
      </c>
      <c r="P282" s="5">
        <f>ROUND(N282*O282,2)</f>
        <v>44.2</v>
      </c>
      <c r="Q282" s="9">
        <v>0</v>
      </c>
      <c r="R282" s="5">
        <f>ROUND(L282+P282+Q282,2)</f>
        <v>264.2</v>
      </c>
      <c r="S282" s="7">
        <v>0.25</v>
      </c>
      <c r="T282" s="5">
        <f>ROUND(R282*(1-S282),2)</f>
        <v>198.15</v>
      </c>
      <c r="U282" s="5">
        <f>ROUND(R282*(1+S282),2)</f>
        <v>330.25</v>
      </c>
      <c r="V282" t="s">
        <v>975</v>
      </c>
      <c r="W282" t="s">
        <v>976</v>
      </c>
      <c r="X282" t="s">
        <v>1067</v>
      </c>
      <c r="Y282" t="s">
        <v>98</v>
      </c>
      <c r="Z282" t="s">
        <v>325</v>
      </c>
      <c r="AA282" s="6">
        <f>J282/I282</f>
        <v>1.0</v>
      </c>
      <c r="AB282" s="6">
        <f>J282-F282</f>
        <v>0.0</v>
      </c>
      <c r="AC282" s="5">
        <f>L282*(1-S282)</f>
        <v>165.0</v>
      </c>
      <c r="AD282" s="5">
        <f>L282*(1+S282)</f>
        <v>275.0</v>
      </c>
    </row>
    <row r="283" spans="1:30">
      <c r="A283" t="s">
        <v>1077</v>
      </c>
      <c r="B283" t="s">
        <v>41</v>
      </c>
      <c r="C283" t="s">
        <v>1066</v>
      </c>
      <c r="D283" t="s">
        <v>1063</v>
      </c>
      <c r="E283" t="s">
        <v>1064</v>
      </c>
      <c r="F283" s="9">
        <v>1</v>
      </c>
      <c r="G283" t="s">
        <v>164</v>
      </c>
      <c r="H283" s="7">
        <v>0</v>
      </c>
      <c r="I283" s="9">
        <v>1</v>
      </c>
      <c r="J283" s="6">
        <f>CEILING(F283*(1+H283),I283)</f>
        <v>1</v>
      </c>
      <c r="K283" s="9">
        <v>8</v>
      </c>
      <c r="L283" s="5">
        <f>ROUND(J283*K283,2)</f>
        <v>8.0</v>
      </c>
      <c r="M283" s="9">
        <v>0.1</v>
      </c>
      <c r="N283" s="6">
        <f>ROUND(F283*M283,3)</f>
        <v>0.1</v>
      </c>
      <c r="O283" s="5">
        <f>'Labor rates'!B10</f>
        <v>68</v>
      </c>
      <c r="P283" s="5">
        <f>ROUND(N283*O283,2)</f>
        <v>6.8</v>
      </c>
      <c r="Q283" s="9">
        <v>0</v>
      </c>
      <c r="R283" s="5">
        <f>ROUND(L283+P283+Q283,2)</f>
        <v>14.8</v>
      </c>
      <c r="S283" s="7">
        <v>0.25</v>
      </c>
      <c r="T283" s="5">
        <f>ROUND(R283*(1-S283),2)</f>
        <v>11.1</v>
      </c>
      <c r="U283" s="5">
        <f>ROUND(R283*(1+S283),2)</f>
        <v>18.5</v>
      </c>
      <c r="V283" t="s">
        <v>975</v>
      </c>
      <c r="W283" t="s">
        <v>976</v>
      </c>
      <c r="X283" t="s">
        <v>1067</v>
      </c>
      <c r="Y283" t="s">
        <v>98</v>
      </c>
      <c r="Z283" t="s">
        <v>325</v>
      </c>
      <c r="AA283" s="6">
        <f>J283/I283</f>
        <v>1.0</v>
      </c>
      <c r="AB283" s="6">
        <f>J283-F283</f>
        <v>0.0</v>
      </c>
      <c r="AC283" s="5">
        <f>L283*(1-S283)</f>
        <v>6.0</v>
      </c>
      <c r="AD283" s="5">
        <f>L283*(1+S283)</f>
        <v>10.0</v>
      </c>
    </row>
    <row r="284" spans="1:30">
      <c r="A284" t="s">
        <v>1078</v>
      </c>
      <c r="B284" t="s">
        <v>41</v>
      </c>
      <c r="C284" t="s">
        <v>1079</v>
      </c>
      <c r="D284" t="s">
        <v>1080</v>
      </c>
      <c r="E284" t="s">
        <v>1081</v>
      </c>
      <c r="F284" s="9">
        <v>1</v>
      </c>
      <c r="G284" t="s">
        <v>164</v>
      </c>
      <c r="H284" s="7">
        <v>0</v>
      </c>
      <c r="I284" s="9">
        <v>1</v>
      </c>
      <c r="J284" s="6">
        <f>CEILING(F284*(1+H284),I284)</f>
        <v>1</v>
      </c>
      <c r="K284" s="9">
        <v>190</v>
      </c>
      <c r="L284" s="5">
        <f>ROUND(J284*K284,2)</f>
        <v>190.0</v>
      </c>
      <c r="M284" s="9">
        <v>1</v>
      </c>
      <c r="N284" s="6">
        <f>ROUND(F284*M284,3)</f>
        <v>1.0</v>
      </c>
      <c r="O284" s="5">
        <f>'Labor rates'!B10</f>
        <v>68</v>
      </c>
      <c r="P284" s="5">
        <f>ROUND(N284*O284,2)</f>
        <v>68.0</v>
      </c>
      <c r="Q284" s="9">
        <v>0</v>
      </c>
      <c r="R284" s="5">
        <f>ROUND(L284+P284+Q284,2)</f>
        <v>258.0</v>
      </c>
      <c r="S284" s="7">
        <v>0.25</v>
      </c>
      <c r="T284" s="5">
        <f>ROUND(R284*(1-S284),2)</f>
        <v>193.5</v>
      </c>
      <c r="U284" s="5">
        <f>ROUND(R284*(1+S284),2)</f>
        <v>322.5</v>
      </c>
      <c r="V284" t="s">
        <v>975</v>
      </c>
      <c r="W284" t="s">
        <v>976</v>
      </c>
      <c r="X284" t="s">
        <v>1082</v>
      </c>
      <c r="Y284" t="s">
        <v>98</v>
      </c>
      <c r="Z284" t="s">
        <v>325</v>
      </c>
      <c r="AA284" s="6">
        <f>J284/I284</f>
        <v>1.0</v>
      </c>
      <c r="AB284" s="6">
        <f>J284-F284</f>
        <v>0.0</v>
      </c>
      <c r="AC284" s="5">
        <f>L284*(1-S284)</f>
        <v>142.5</v>
      </c>
      <c r="AD284" s="5">
        <f>L284*(1+S284)</f>
        <v>237.5</v>
      </c>
    </row>
    <row r="285" spans="1:30">
      <c r="A285" t="s">
        <v>1083</v>
      </c>
      <c r="B285" t="s">
        <v>41</v>
      </c>
      <c r="C285" t="s">
        <v>1079</v>
      </c>
      <c r="D285" t="s">
        <v>1084</v>
      </c>
      <c r="E285" t="s">
        <v>1085</v>
      </c>
      <c r="F285" s="9">
        <v>1</v>
      </c>
      <c r="G285" t="s">
        <v>164</v>
      </c>
      <c r="H285" s="7">
        <v>0</v>
      </c>
      <c r="I285" s="9">
        <v>1</v>
      </c>
      <c r="J285" s="6">
        <f>CEILING(F285*(1+H285),I285)</f>
        <v>1</v>
      </c>
      <c r="K285" s="9">
        <v>160</v>
      </c>
      <c r="L285" s="5">
        <f>ROUND(J285*K285,2)</f>
        <v>160.0</v>
      </c>
      <c r="M285" s="9">
        <v>0.65</v>
      </c>
      <c r="N285" s="6">
        <f>ROUND(F285*M285,3)</f>
        <v>0.65</v>
      </c>
      <c r="O285" s="5">
        <f>'Labor rates'!B10</f>
        <v>68</v>
      </c>
      <c r="P285" s="5">
        <f>ROUND(N285*O285,2)</f>
        <v>44.2</v>
      </c>
      <c r="Q285" s="9">
        <v>0</v>
      </c>
      <c r="R285" s="5">
        <f>ROUND(L285+P285+Q285,2)</f>
        <v>204.2</v>
      </c>
      <c r="S285" s="7">
        <v>0.25</v>
      </c>
      <c r="T285" s="5">
        <f>ROUND(R285*(1-S285),2)</f>
        <v>153.15</v>
      </c>
      <c r="U285" s="5">
        <f>ROUND(R285*(1+S285),2)</f>
        <v>255.25</v>
      </c>
      <c r="V285" t="s">
        <v>975</v>
      </c>
      <c r="W285" t="s">
        <v>976</v>
      </c>
      <c r="X285" t="s">
        <v>1082</v>
      </c>
      <c r="Y285" t="s">
        <v>98</v>
      </c>
      <c r="Z285" t="s">
        <v>325</v>
      </c>
      <c r="AA285" s="6">
        <f>J285/I285</f>
        <v>1.0</v>
      </c>
      <c r="AB285" s="6">
        <f>J285-F285</f>
        <v>0.0</v>
      </c>
      <c r="AC285" s="5">
        <f>L285*(1-S285)</f>
        <v>120.0</v>
      </c>
      <c r="AD285" s="5">
        <f>L285*(1+S285)</f>
        <v>200.0</v>
      </c>
    </row>
    <row r="286" spans="1:30">
      <c r="A286" t="s">
        <v>1086</v>
      </c>
      <c r="B286" t="s">
        <v>41</v>
      </c>
      <c r="C286" t="s">
        <v>1079</v>
      </c>
      <c r="D286" t="s">
        <v>982</v>
      </c>
      <c r="E286" t="s">
        <v>983</v>
      </c>
      <c r="F286" s="9">
        <v>2</v>
      </c>
      <c r="G286" t="s">
        <v>164</v>
      </c>
      <c r="H286" s="7">
        <v>0</v>
      </c>
      <c r="I286" s="9">
        <v>1</v>
      </c>
      <c r="J286" s="6">
        <f>CEILING(F286*(1+H286),I286)</f>
        <v>2</v>
      </c>
      <c r="K286" s="9">
        <v>12</v>
      </c>
      <c r="L286" s="5">
        <f>ROUND(J286*K286,2)</f>
        <v>24.0</v>
      </c>
      <c r="M286" s="9">
        <v>0.18</v>
      </c>
      <c r="N286" s="6">
        <f>ROUND(F286*M286,3)</f>
        <v>0.36</v>
      </c>
      <c r="O286" s="5">
        <f>'Labor rates'!B10</f>
        <v>68</v>
      </c>
      <c r="P286" s="5">
        <f>ROUND(N286*O286,2)</f>
        <v>24.48</v>
      </c>
      <c r="Q286" s="9">
        <v>0</v>
      </c>
      <c r="R286" s="5">
        <f>ROUND(L286+P286+Q286,2)</f>
        <v>48.48</v>
      </c>
      <c r="S286" s="7">
        <v>0.25</v>
      </c>
      <c r="T286" s="5">
        <f>ROUND(R286*(1-S286),2)</f>
        <v>36.36</v>
      </c>
      <c r="U286" s="5">
        <f>ROUND(R286*(1+S286),2)</f>
        <v>60.6</v>
      </c>
      <c r="V286" t="s">
        <v>975</v>
      </c>
      <c r="W286" t="s">
        <v>976</v>
      </c>
      <c r="X286" t="s">
        <v>1087</v>
      </c>
      <c r="Y286" t="s">
        <v>98</v>
      </c>
      <c r="Z286" t="s">
        <v>325</v>
      </c>
      <c r="AA286" s="6">
        <f>J286/I286</f>
        <v>2.0</v>
      </c>
      <c r="AB286" s="6">
        <f>J286-F286</f>
        <v>0.0</v>
      </c>
      <c r="AC286" s="5">
        <f>L286*(1-S286)</f>
        <v>18.0</v>
      </c>
      <c r="AD286" s="5">
        <f>L286*(1+S286)</f>
        <v>30.0</v>
      </c>
    </row>
    <row r="287" spans="1:30">
      <c r="A287" t="s">
        <v>1088</v>
      </c>
      <c r="B287" t="s">
        <v>41</v>
      </c>
      <c r="C287" t="s">
        <v>1079</v>
      </c>
      <c r="D287" t="s">
        <v>986</v>
      </c>
      <c r="E287" t="s">
        <v>987</v>
      </c>
      <c r="F287" s="9">
        <v>2</v>
      </c>
      <c r="G287" t="s">
        <v>164</v>
      </c>
      <c r="H287" s="7">
        <v>0</v>
      </c>
      <c r="I287" s="9">
        <v>1</v>
      </c>
      <c r="J287" s="6">
        <f>CEILING(F287*(1+H287),I287)</f>
        <v>2</v>
      </c>
      <c r="K287" s="9">
        <v>2</v>
      </c>
      <c r="L287" s="5">
        <f>ROUND(J287*K287,2)</f>
        <v>4.0</v>
      </c>
      <c r="M287" s="9">
        <v>0.035</v>
      </c>
      <c r="N287" s="6">
        <f>ROUND(F287*M287,3)</f>
        <v>0.07</v>
      </c>
      <c r="O287" s="5">
        <f>'Labor rates'!B10</f>
        <v>68</v>
      </c>
      <c r="P287" s="5">
        <f>ROUND(N287*O287,2)</f>
        <v>4.76</v>
      </c>
      <c r="Q287" s="9">
        <v>0</v>
      </c>
      <c r="R287" s="5">
        <f>ROUND(L287+P287+Q287,2)</f>
        <v>8.76</v>
      </c>
      <c r="S287" s="7">
        <v>0.25</v>
      </c>
      <c r="T287" s="5">
        <f>ROUND(R287*(1-S287),2)</f>
        <v>6.57</v>
      </c>
      <c r="U287" s="5">
        <f>ROUND(R287*(1+S287),2)</f>
        <v>10.95</v>
      </c>
      <c r="V287" t="s">
        <v>975</v>
      </c>
      <c r="W287" t="s">
        <v>976</v>
      </c>
      <c r="X287" t="s">
        <v>1087</v>
      </c>
      <c r="Y287" t="s">
        <v>98</v>
      </c>
      <c r="Z287" t="s">
        <v>325</v>
      </c>
      <c r="AA287" s="6">
        <f>J287/I287</f>
        <v>2.0</v>
      </c>
      <c r="AB287" s="6">
        <f>J287-F287</f>
        <v>0.0</v>
      </c>
      <c r="AC287" s="5">
        <f>L287*(1-S287)</f>
        <v>3.0</v>
      </c>
      <c r="AD287" s="5">
        <f>L287*(1+S287)</f>
        <v>5.0</v>
      </c>
    </row>
    <row r="288" spans="1:30">
      <c r="A288" t="s">
        <v>1089</v>
      </c>
      <c r="B288" t="s">
        <v>41</v>
      </c>
      <c r="C288" t="s">
        <v>1079</v>
      </c>
      <c r="D288" t="s">
        <v>989</v>
      </c>
      <c r="E288" t="s">
        <v>990</v>
      </c>
      <c r="F288" s="9">
        <v>1</v>
      </c>
      <c r="G288" t="s">
        <v>164</v>
      </c>
      <c r="H288" s="7">
        <v>0</v>
      </c>
      <c r="I288" s="9">
        <v>1</v>
      </c>
      <c r="J288" s="6">
        <f>CEILING(F288*(1+H288),I288)</f>
        <v>1</v>
      </c>
      <c r="K288" s="9">
        <v>15</v>
      </c>
      <c r="L288" s="5">
        <f>ROUND(J288*K288,2)</f>
        <v>15.0</v>
      </c>
      <c r="M288" s="9">
        <v>0.35</v>
      </c>
      <c r="N288" s="6">
        <f>ROUND(F288*M288,3)</f>
        <v>0.35</v>
      </c>
      <c r="O288" s="5">
        <f>'Labor rates'!B10</f>
        <v>68</v>
      </c>
      <c r="P288" s="5">
        <f>ROUND(N288*O288,2)</f>
        <v>23.8</v>
      </c>
      <c r="Q288" s="9">
        <v>0</v>
      </c>
      <c r="R288" s="5">
        <f>ROUND(L288+P288+Q288,2)</f>
        <v>38.8</v>
      </c>
      <c r="S288" s="7">
        <v>0.25</v>
      </c>
      <c r="T288" s="5">
        <f>ROUND(R288*(1-S288),2)</f>
        <v>29.1</v>
      </c>
      <c r="U288" s="5">
        <f>ROUND(R288*(1+S288),2)</f>
        <v>48.5</v>
      </c>
      <c r="V288" t="s">
        <v>975</v>
      </c>
      <c r="W288" t="s">
        <v>976</v>
      </c>
      <c r="X288" t="s">
        <v>1082</v>
      </c>
      <c r="Y288" t="s">
        <v>98</v>
      </c>
      <c r="Z288" t="s">
        <v>325</v>
      </c>
      <c r="AA288" s="6">
        <f>J288/I288</f>
        <v>1.0</v>
      </c>
      <c r="AB288" s="6">
        <f>J288-F288</f>
        <v>0.0</v>
      </c>
      <c r="AC288" s="5">
        <f>L288*(1-S288)</f>
        <v>11.25</v>
      </c>
      <c r="AD288" s="5">
        <f>L288*(1+S288)</f>
        <v>18.75</v>
      </c>
    </row>
    <row r="289" spans="1:30">
      <c r="A289" t="s">
        <v>1090</v>
      </c>
      <c r="B289" t="s">
        <v>41</v>
      </c>
      <c r="C289" t="s">
        <v>1079</v>
      </c>
      <c r="D289" t="s">
        <v>992</v>
      </c>
      <c r="E289" t="s">
        <v>993</v>
      </c>
      <c r="F289" s="9">
        <v>1</v>
      </c>
      <c r="G289" t="s">
        <v>164</v>
      </c>
      <c r="H289" s="7">
        <v>0</v>
      </c>
      <c r="I289" s="9">
        <v>1</v>
      </c>
      <c r="J289" s="6">
        <f>CEILING(F289*(1+H289),I289)</f>
        <v>1</v>
      </c>
      <c r="K289" s="9">
        <v>3</v>
      </c>
      <c r="L289" s="5">
        <f>ROUND(J289*K289,2)</f>
        <v>3.0</v>
      </c>
      <c r="M289" s="9">
        <v>0.12</v>
      </c>
      <c r="N289" s="6">
        <f>ROUND(F289*M289,3)</f>
        <v>0.12</v>
      </c>
      <c r="O289" s="5">
        <f>'Labor rates'!B10</f>
        <v>68</v>
      </c>
      <c r="P289" s="5">
        <f>ROUND(N289*O289,2)</f>
        <v>8.16</v>
      </c>
      <c r="Q289" s="9">
        <v>0</v>
      </c>
      <c r="R289" s="5">
        <f>ROUND(L289+P289+Q289,2)</f>
        <v>11.16</v>
      </c>
      <c r="S289" s="7">
        <v>0.25</v>
      </c>
      <c r="T289" s="5">
        <f>ROUND(R289*(1-S289),2)</f>
        <v>8.37</v>
      </c>
      <c r="U289" s="5">
        <f>ROUND(R289*(1+S289),2)</f>
        <v>13.95</v>
      </c>
      <c r="V289" t="s">
        <v>975</v>
      </c>
      <c r="W289" t="s">
        <v>976</v>
      </c>
      <c r="X289" t="s">
        <v>1082</v>
      </c>
      <c r="Y289" t="s">
        <v>98</v>
      </c>
      <c r="Z289" t="s">
        <v>325</v>
      </c>
      <c r="AA289" s="6">
        <f>J289/I289</f>
        <v>1.0</v>
      </c>
      <c r="AB289" s="6">
        <f>J289-F289</f>
        <v>0.0</v>
      </c>
      <c r="AC289" s="5">
        <f>L289*(1-S289)</f>
        <v>2.25</v>
      </c>
      <c r="AD289" s="5">
        <f>L289*(1+S289)</f>
        <v>3.75</v>
      </c>
    </row>
    <row r="290" spans="1:30">
      <c r="A290" t="s">
        <v>1091</v>
      </c>
      <c r="B290" t="s">
        <v>41</v>
      </c>
      <c r="C290" t="s">
        <v>1079</v>
      </c>
      <c r="D290" t="s">
        <v>995</v>
      </c>
      <c r="E290" t="s">
        <v>996</v>
      </c>
      <c r="F290" s="9">
        <v>1</v>
      </c>
      <c r="G290" t="s">
        <v>164</v>
      </c>
      <c r="H290" s="7">
        <v>0</v>
      </c>
      <c r="I290" s="9">
        <v>1</v>
      </c>
      <c r="J290" s="6">
        <f>CEILING(F290*(1+H290),I290)</f>
        <v>1</v>
      </c>
      <c r="K290" s="9">
        <v>30</v>
      </c>
      <c r="L290" s="5">
        <f>ROUND(J290*K290,2)</f>
        <v>30.0</v>
      </c>
      <c r="M290" s="9">
        <v>0.3</v>
      </c>
      <c r="N290" s="6">
        <f>ROUND(F290*M290,3)</f>
        <v>0.3</v>
      </c>
      <c r="O290" s="5">
        <f>'Labor rates'!B10</f>
        <v>68</v>
      </c>
      <c r="P290" s="5">
        <f>ROUND(N290*O290,2)</f>
        <v>20.4</v>
      </c>
      <c r="Q290" s="9">
        <v>0</v>
      </c>
      <c r="R290" s="5">
        <f>ROUND(L290+P290+Q290,2)</f>
        <v>50.4</v>
      </c>
      <c r="S290" s="7">
        <v>0.25</v>
      </c>
      <c r="T290" s="5">
        <f>ROUND(R290*(1-S290),2)</f>
        <v>37.8</v>
      </c>
      <c r="U290" s="5">
        <f>ROUND(R290*(1+S290),2)</f>
        <v>63.0</v>
      </c>
      <c r="V290" t="s">
        <v>975</v>
      </c>
      <c r="W290" t="s">
        <v>976</v>
      </c>
      <c r="X290" t="s">
        <v>1082</v>
      </c>
      <c r="Y290" t="s">
        <v>98</v>
      </c>
      <c r="Z290" t="s">
        <v>325</v>
      </c>
      <c r="AA290" s="6">
        <f>J290/I290</f>
        <v>1.0</v>
      </c>
      <c r="AB290" s="6">
        <f>J290-F290</f>
        <v>0.0</v>
      </c>
      <c r="AC290" s="5">
        <f>L290*(1-S290)</f>
        <v>22.5</v>
      </c>
      <c r="AD290" s="5">
        <f>L290*(1+S290)</f>
        <v>37.5</v>
      </c>
    </row>
    <row r="291" spans="1:30">
      <c r="A291" t="s">
        <v>1092</v>
      </c>
      <c r="B291" t="s">
        <v>41</v>
      </c>
      <c r="C291" t="s">
        <v>1079</v>
      </c>
      <c r="D291" t="s">
        <v>998</v>
      </c>
      <c r="E291" t="s">
        <v>999</v>
      </c>
      <c r="F291" s="9">
        <v>2</v>
      </c>
      <c r="G291" t="s">
        <v>164</v>
      </c>
      <c r="H291" s="7">
        <v>0</v>
      </c>
      <c r="I291" s="9">
        <v>1</v>
      </c>
      <c r="J291" s="6">
        <f>CEILING(F291*(1+H291),I291)</f>
        <v>2</v>
      </c>
      <c r="K291" s="9">
        <v>7</v>
      </c>
      <c r="L291" s="5">
        <f>ROUND(J291*K291,2)</f>
        <v>14.0</v>
      </c>
      <c r="M291" s="9">
        <v>0.15</v>
      </c>
      <c r="N291" s="6">
        <f>ROUND(F291*M291,3)</f>
        <v>0.3</v>
      </c>
      <c r="O291" s="5">
        <f>'Labor rates'!B10</f>
        <v>68</v>
      </c>
      <c r="P291" s="5">
        <f>ROUND(N291*O291,2)</f>
        <v>20.4</v>
      </c>
      <c r="Q291" s="9">
        <v>0</v>
      </c>
      <c r="R291" s="5">
        <f>ROUND(L291+P291+Q291,2)</f>
        <v>34.4</v>
      </c>
      <c r="S291" s="7">
        <v>0.25</v>
      </c>
      <c r="T291" s="5">
        <f>ROUND(R291*(1-S291),2)</f>
        <v>25.8</v>
      </c>
      <c r="U291" s="5">
        <f>ROUND(R291*(1+S291),2)</f>
        <v>43.0</v>
      </c>
      <c r="V291" t="s">
        <v>975</v>
      </c>
      <c r="W291" t="s">
        <v>976</v>
      </c>
      <c r="X291" t="s">
        <v>1087</v>
      </c>
      <c r="Y291" t="s">
        <v>98</v>
      </c>
      <c r="Z291" t="s">
        <v>325</v>
      </c>
      <c r="AA291" s="6">
        <f>J291/I291</f>
        <v>2.0</v>
      </c>
      <c r="AB291" s="6">
        <f>J291-F291</f>
        <v>0.0</v>
      </c>
      <c r="AC291" s="5">
        <f>L291*(1-S291)</f>
        <v>10.5</v>
      </c>
      <c r="AD291" s="5">
        <f>L291*(1+S291)</f>
        <v>17.5</v>
      </c>
    </row>
    <row r="292" spans="1:30">
      <c r="A292" t="s">
        <v>1093</v>
      </c>
      <c r="B292" t="s">
        <v>41</v>
      </c>
      <c r="C292" t="s">
        <v>1094</v>
      </c>
      <c r="D292" t="s">
        <v>1095</v>
      </c>
      <c r="E292" t="s">
        <v>1096</v>
      </c>
      <c r="F292" s="9">
        <v>1</v>
      </c>
      <c r="G292" t="s">
        <v>164</v>
      </c>
      <c r="H292" s="7">
        <v>0</v>
      </c>
      <c r="I292" s="9">
        <v>1</v>
      </c>
      <c r="J292" s="6">
        <f>CEILING(F292*(1+H292),I292)</f>
        <v>1</v>
      </c>
      <c r="K292" s="9">
        <v>300</v>
      </c>
      <c r="L292" s="5">
        <f>ROUND(J292*K292,2)</f>
        <v>300.0</v>
      </c>
      <c r="M292" s="9">
        <v>1.25</v>
      </c>
      <c r="N292" s="6">
        <f>ROUND(F292*M292,3)</f>
        <v>1.25</v>
      </c>
      <c r="O292" s="5">
        <f>'Labor rates'!B10</f>
        <v>68</v>
      </c>
      <c r="P292" s="5">
        <f>ROUND(N292*O292,2)</f>
        <v>85.0</v>
      </c>
      <c r="Q292" s="9">
        <v>0</v>
      </c>
      <c r="R292" s="5">
        <f>ROUND(L292+P292+Q292,2)</f>
        <v>385.0</v>
      </c>
      <c r="S292" s="7">
        <v>0.25</v>
      </c>
      <c r="T292" s="5">
        <f>ROUND(R292*(1-S292),2)</f>
        <v>288.75</v>
      </c>
      <c r="U292" s="5">
        <f>ROUND(R292*(1+S292),2)</f>
        <v>481.25</v>
      </c>
      <c r="V292" t="s">
        <v>975</v>
      </c>
      <c r="W292" t="s">
        <v>976</v>
      </c>
      <c r="X292" t="s">
        <v>1097</v>
      </c>
      <c r="Y292" t="s">
        <v>98</v>
      </c>
      <c r="Z292" t="s">
        <v>325</v>
      </c>
      <c r="AA292" s="6">
        <f>J292/I292</f>
        <v>1.0</v>
      </c>
      <c r="AB292" s="6">
        <f>J292-F292</f>
        <v>0.0</v>
      </c>
      <c r="AC292" s="5">
        <f>L292*(1-S292)</f>
        <v>225.0</v>
      </c>
      <c r="AD292" s="5">
        <f>L292*(1+S292)</f>
        <v>375.0</v>
      </c>
    </row>
    <row r="293" spans="1:30">
      <c r="A293" t="s">
        <v>1098</v>
      </c>
      <c r="B293" t="s">
        <v>41</v>
      </c>
      <c r="C293" t="s">
        <v>1094</v>
      </c>
      <c r="D293" t="s">
        <v>1099</v>
      </c>
      <c r="E293" t="s">
        <v>1100</v>
      </c>
      <c r="F293" s="9">
        <v>1</v>
      </c>
      <c r="G293" t="s">
        <v>164</v>
      </c>
      <c r="H293" s="7">
        <v>0</v>
      </c>
      <c r="I293" s="9">
        <v>1</v>
      </c>
      <c r="J293" s="6">
        <f>CEILING(F293*(1+H293),I293)</f>
        <v>1</v>
      </c>
      <c r="K293" s="9">
        <v>24</v>
      </c>
      <c r="L293" s="5">
        <f>ROUND(J293*K293,2)</f>
        <v>24.0</v>
      </c>
      <c r="M293" s="9">
        <v>0.35</v>
      </c>
      <c r="N293" s="6">
        <f>ROUND(F293*M293,3)</f>
        <v>0.35</v>
      </c>
      <c r="O293" s="5">
        <f>'Labor rates'!B10</f>
        <v>68</v>
      </c>
      <c r="P293" s="5">
        <f>ROUND(N293*O293,2)</f>
        <v>23.8</v>
      </c>
      <c r="Q293" s="9">
        <v>0</v>
      </c>
      <c r="R293" s="5">
        <f>ROUND(L293+P293+Q293,2)</f>
        <v>47.8</v>
      </c>
      <c r="S293" s="7">
        <v>0.25</v>
      </c>
      <c r="T293" s="5">
        <f>ROUND(R293*(1-S293),2)</f>
        <v>35.85</v>
      </c>
      <c r="U293" s="5">
        <f>ROUND(R293*(1+S293),2)</f>
        <v>59.75</v>
      </c>
      <c r="V293" t="s">
        <v>975</v>
      </c>
      <c r="W293" t="s">
        <v>976</v>
      </c>
      <c r="X293" t="s">
        <v>1097</v>
      </c>
      <c r="Y293" t="s">
        <v>98</v>
      </c>
      <c r="Z293" t="s">
        <v>325</v>
      </c>
      <c r="AA293" s="6">
        <f>J293/I293</f>
        <v>1.0</v>
      </c>
      <c r="AB293" s="6">
        <f>J293-F293</f>
        <v>0.0</v>
      </c>
      <c r="AC293" s="5">
        <f>L293*(1-S293)</f>
        <v>18.0</v>
      </c>
      <c r="AD293" s="5">
        <f>L293*(1+S293)</f>
        <v>30.0</v>
      </c>
    </row>
    <row r="294" spans="1:30">
      <c r="A294" t="s">
        <v>1101</v>
      </c>
      <c r="B294" t="s">
        <v>41</v>
      </c>
      <c r="C294" t="s">
        <v>1094</v>
      </c>
      <c r="D294" t="s">
        <v>1102</v>
      </c>
      <c r="E294" t="s">
        <v>1103</v>
      </c>
      <c r="F294" s="9">
        <v>1</v>
      </c>
      <c r="G294" t="s">
        <v>164</v>
      </c>
      <c r="H294" s="7">
        <v>0</v>
      </c>
      <c r="I294" s="9">
        <v>1</v>
      </c>
      <c r="J294" s="6">
        <f>CEILING(F294*(1+H294),I294)</f>
        <v>1</v>
      </c>
      <c r="K294" s="9">
        <v>9</v>
      </c>
      <c r="L294" s="5">
        <f>ROUND(J294*K294,2)</f>
        <v>9.0</v>
      </c>
      <c r="M294" s="9">
        <v>0.15</v>
      </c>
      <c r="N294" s="6">
        <f>ROUND(F294*M294,3)</f>
        <v>0.15</v>
      </c>
      <c r="O294" s="5">
        <f>'Labor rates'!B10</f>
        <v>68</v>
      </c>
      <c r="P294" s="5">
        <f>ROUND(N294*O294,2)</f>
        <v>10.2</v>
      </c>
      <c r="Q294" s="9">
        <v>0</v>
      </c>
      <c r="R294" s="5">
        <f>ROUND(L294+P294+Q294,2)</f>
        <v>19.2</v>
      </c>
      <c r="S294" s="7">
        <v>0.25</v>
      </c>
      <c r="T294" s="5">
        <f>ROUND(R294*(1-S294),2)</f>
        <v>14.4</v>
      </c>
      <c r="U294" s="5">
        <f>ROUND(R294*(1+S294),2)</f>
        <v>24.0</v>
      </c>
      <c r="V294" t="s">
        <v>975</v>
      </c>
      <c r="W294" t="s">
        <v>976</v>
      </c>
      <c r="X294" t="s">
        <v>1097</v>
      </c>
      <c r="Y294" t="s">
        <v>98</v>
      </c>
      <c r="Z294" t="s">
        <v>325</v>
      </c>
      <c r="AA294" s="6">
        <f>J294/I294</f>
        <v>1.0</v>
      </c>
      <c r="AB294" s="6">
        <f>J294-F294</f>
        <v>0.0</v>
      </c>
      <c r="AC294" s="5">
        <f>L294*(1-S294)</f>
        <v>6.75</v>
      </c>
      <c r="AD294" s="5">
        <f>L294*(1+S294)</f>
        <v>11.25</v>
      </c>
    </row>
    <row r="295" spans="1:30">
      <c r="A295" t="s">
        <v>1104</v>
      </c>
      <c r="B295" t="s">
        <v>41</v>
      </c>
      <c r="C295" t="s">
        <v>1094</v>
      </c>
      <c r="D295" t="s">
        <v>1105</v>
      </c>
      <c r="E295" t="s">
        <v>1106</v>
      </c>
      <c r="F295" s="9">
        <v>1</v>
      </c>
      <c r="G295" t="s">
        <v>164</v>
      </c>
      <c r="H295" s="7">
        <v>0</v>
      </c>
      <c r="I295" s="9">
        <v>1</v>
      </c>
      <c r="J295" s="6">
        <f>CEILING(F295*(1+H295),I295)</f>
        <v>1</v>
      </c>
      <c r="K295" s="9">
        <v>6</v>
      </c>
      <c r="L295" s="5">
        <f>ROUND(J295*K295,2)</f>
        <v>6.0</v>
      </c>
      <c r="M295" s="9">
        <v>0.08</v>
      </c>
      <c r="N295" s="6">
        <f>ROUND(F295*M295,3)</f>
        <v>0.08</v>
      </c>
      <c r="O295" s="5">
        <f>'Labor rates'!B10</f>
        <v>68</v>
      </c>
      <c r="P295" s="5">
        <f>ROUND(N295*O295,2)</f>
        <v>5.44</v>
      </c>
      <c r="Q295" s="9">
        <v>0</v>
      </c>
      <c r="R295" s="5">
        <f>ROUND(L295+P295+Q295,2)</f>
        <v>11.44</v>
      </c>
      <c r="S295" s="7">
        <v>0.25</v>
      </c>
      <c r="T295" s="5">
        <f>ROUND(R295*(1-S295),2)</f>
        <v>8.58</v>
      </c>
      <c r="U295" s="5">
        <f>ROUND(R295*(1+S295),2)</f>
        <v>14.3</v>
      </c>
      <c r="V295" t="s">
        <v>975</v>
      </c>
      <c r="W295" t="s">
        <v>976</v>
      </c>
      <c r="X295" t="s">
        <v>1097</v>
      </c>
      <c r="Y295" t="s">
        <v>98</v>
      </c>
      <c r="Z295" t="s">
        <v>325</v>
      </c>
      <c r="AA295" s="6">
        <f>J295/I295</f>
        <v>1.0</v>
      </c>
      <c r="AB295" s="6">
        <f>J295-F295</f>
        <v>0.0</v>
      </c>
      <c r="AC295" s="5">
        <f>L295*(1-S295)</f>
        <v>4.5</v>
      </c>
      <c r="AD295" s="5">
        <f>L295*(1+S295)</f>
        <v>7.5</v>
      </c>
    </row>
    <row r="296" spans="1:30">
      <c r="A296" t="s">
        <v>1107</v>
      </c>
      <c r="B296" t="s">
        <v>41</v>
      </c>
      <c r="C296" t="s">
        <v>1094</v>
      </c>
      <c r="D296" t="s">
        <v>982</v>
      </c>
      <c r="E296" t="s">
        <v>983</v>
      </c>
      <c r="F296" s="9">
        <v>1</v>
      </c>
      <c r="G296" t="s">
        <v>164</v>
      </c>
      <c r="H296" s="7">
        <v>0</v>
      </c>
      <c r="I296" s="9">
        <v>1</v>
      </c>
      <c r="J296" s="6">
        <f>CEILING(F296*(1+H296),I296)</f>
        <v>1</v>
      </c>
      <c r="K296" s="9">
        <v>12</v>
      </c>
      <c r="L296" s="5">
        <f>ROUND(J296*K296,2)</f>
        <v>12.0</v>
      </c>
      <c r="M296" s="9">
        <v>0.18</v>
      </c>
      <c r="N296" s="6">
        <f>ROUND(F296*M296,3)</f>
        <v>0.18</v>
      </c>
      <c r="O296" s="5">
        <f>'Labor rates'!B10</f>
        <v>68</v>
      </c>
      <c r="P296" s="5">
        <f>ROUND(N296*O296,2)</f>
        <v>12.24</v>
      </c>
      <c r="Q296" s="9">
        <v>0</v>
      </c>
      <c r="R296" s="5">
        <f>ROUND(L296+P296+Q296,2)</f>
        <v>24.24</v>
      </c>
      <c r="S296" s="7">
        <v>0.25</v>
      </c>
      <c r="T296" s="5">
        <f>ROUND(R296*(1-S296),2)</f>
        <v>18.18</v>
      </c>
      <c r="U296" s="5">
        <f>ROUND(R296*(1+S296),2)</f>
        <v>30.3</v>
      </c>
      <c r="V296" t="s">
        <v>975</v>
      </c>
      <c r="W296" t="s">
        <v>976</v>
      </c>
      <c r="X296" t="s">
        <v>1097</v>
      </c>
      <c r="Y296" t="s">
        <v>98</v>
      </c>
      <c r="Z296" t="s">
        <v>325</v>
      </c>
      <c r="AA296" s="6">
        <f>J296/I296</f>
        <v>1.0</v>
      </c>
      <c r="AB296" s="6">
        <f>J296-F296</f>
        <v>0.0</v>
      </c>
      <c r="AC296" s="5">
        <f>L296*(1-S296)</f>
        <v>9.0</v>
      </c>
      <c r="AD296" s="5">
        <f>L296*(1+S296)</f>
        <v>15.0</v>
      </c>
    </row>
    <row r="297" spans="1:30">
      <c r="A297" t="s">
        <v>1108</v>
      </c>
      <c r="B297" t="s">
        <v>41</v>
      </c>
      <c r="C297" t="s">
        <v>1094</v>
      </c>
      <c r="D297" t="s">
        <v>1109</v>
      </c>
      <c r="E297" t="s">
        <v>1110</v>
      </c>
      <c r="F297" s="9">
        <v>1</v>
      </c>
      <c r="G297" t="s">
        <v>164</v>
      </c>
      <c r="H297" s="7">
        <v>0</v>
      </c>
      <c r="I297" s="9">
        <v>1</v>
      </c>
      <c r="J297" s="6">
        <f>CEILING(F297*(1+H297),I297)</f>
        <v>1</v>
      </c>
      <c r="K297" s="9">
        <v>9</v>
      </c>
      <c r="L297" s="5">
        <f>ROUND(J297*K297,2)</f>
        <v>9.0</v>
      </c>
      <c r="M297" s="9">
        <v>0.12</v>
      </c>
      <c r="N297" s="6">
        <f>ROUND(F297*M297,3)</f>
        <v>0.12</v>
      </c>
      <c r="O297" s="5">
        <f>'Labor rates'!B10</f>
        <v>68</v>
      </c>
      <c r="P297" s="5">
        <f>ROUND(N297*O297,2)</f>
        <v>8.16</v>
      </c>
      <c r="Q297" s="9">
        <v>0</v>
      </c>
      <c r="R297" s="5">
        <f>ROUND(L297+P297+Q297,2)</f>
        <v>17.16</v>
      </c>
      <c r="S297" s="7">
        <v>0.25</v>
      </c>
      <c r="T297" s="5">
        <f>ROUND(R297*(1-S297),2)</f>
        <v>12.87</v>
      </c>
      <c r="U297" s="5">
        <f>ROUND(R297*(1+S297),2)</f>
        <v>21.45</v>
      </c>
      <c r="V297" t="s">
        <v>975</v>
      </c>
      <c r="W297" t="s">
        <v>976</v>
      </c>
      <c r="X297" t="s">
        <v>1097</v>
      </c>
      <c r="Y297" t="s">
        <v>98</v>
      </c>
      <c r="Z297" t="s">
        <v>325</v>
      </c>
      <c r="AA297" s="6">
        <f>J297/I297</f>
        <v>1.0</v>
      </c>
      <c r="AB297" s="6">
        <f>J297-F297</f>
        <v>0.0</v>
      </c>
      <c r="AC297" s="5">
        <f>L297*(1-S297)</f>
        <v>6.75</v>
      </c>
      <c r="AD297" s="5">
        <f>L297*(1+S297)</f>
        <v>11.25</v>
      </c>
    </row>
    <row r="298" spans="1:30">
      <c r="A298" t="s">
        <v>1111</v>
      </c>
      <c r="B298" t="s">
        <v>41</v>
      </c>
      <c r="C298" t="s">
        <v>1094</v>
      </c>
      <c r="D298" t="s">
        <v>986</v>
      </c>
      <c r="E298" t="s">
        <v>987</v>
      </c>
      <c r="F298" s="9">
        <v>1</v>
      </c>
      <c r="G298" t="s">
        <v>164</v>
      </c>
      <c r="H298" s="7">
        <v>0</v>
      </c>
      <c r="I298" s="9">
        <v>1</v>
      </c>
      <c r="J298" s="6">
        <f>CEILING(F298*(1+H298),I298)</f>
        <v>1</v>
      </c>
      <c r="K298" s="9">
        <v>2</v>
      </c>
      <c r="L298" s="5">
        <f>ROUND(J298*K298,2)</f>
        <v>2.0</v>
      </c>
      <c r="M298" s="9">
        <v>0.035</v>
      </c>
      <c r="N298" s="6">
        <f>ROUND(F298*M298,3)</f>
        <v>0.035</v>
      </c>
      <c r="O298" s="5">
        <f>'Labor rates'!B10</f>
        <v>68</v>
      </c>
      <c r="P298" s="5">
        <f>ROUND(N298*O298,2)</f>
        <v>2.38</v>
      </c>
      <c r="Q298" s="9">
        <v>0</v>
      </c>
      <c r="R298" s="5">
        <f>ROUND(L298+P298+Q298,2)</f>
        <v>4.38</v>
      </c>
      <c r="S298" s="7">
        <v>0.25</v>
      </c>
      <c r="T298" s="5">
        <f>ROUND(R298*(1-S298),2)</f>
        <v>3.29</v>
      </c>
      <c r="U298" s="5">
        <f>ROUND(R298*(1+S298),2)</f>
        <v>5.48</v>
      </c>
      <c r="V298" t="s">
        <v>975</v>
      </c>
      <c r="W298" t="s">
        <v>976</v>
      </c>
      <c r="X298" t="s">
        <v>1097</v>
      </c>
      <c r="Y298" t="s">
        <v>98</v>
      </c>
      <c r="Z298" t="s">
        <v>325</v>
      </c>
      <c r="AA298" s="6">
        <f>J298/I298</f>
        <v>1.0</v>
      </c>
      <c r="AB298" s="6">
        <f>J298-F298</f>
        <v>0.0</v>
      </c>
      <c r="AC298" s="5">
        <f>L298*(1-S298)</f>
        <v>1.5</v>
      </c>
      <c r="AD298" s="5">
        <f>L298*(1+S298)</f>
        <v>2.5</v>
      </c>
    </row>
    <row r="299" spans="1:30">
      <c r="A299" t="s">
        <v>1112</v>
      </c>
      <c r="B299" t="s">
        <v>41</v>
      </c>
      <c r="C299" t="s">
        <v>1094</v>
      </c>
      <c r="D299" t="s">
        <v>998</v>
      </c>
      <c r="E299" t="s">
        <v>999</v>
      </c>
      <c r="F299" s="9">
        <v>1</v>
      </c>
      <c r="G299" t="s">
        <v>164</v>
      </c>
      <c r="H299" s="7">
        <v>0</v>
      </c>
      <c r="I299" s="9">
        <v>1</v>
      </c>
      <c r="J299" s="6">
        <f>CEILING(F299*(1+H299),I299)</f>
        <v>1</v>
      </c>
      <c r="K299" s="9">
        <v>7</v>
      </c>
      <c r="L299" s="5">
        <f>ROUND(J299*K299,2)</f>
        <v>7.0</v>
      </c>
      <c r="M299" s="9">
        <v>0.15</v>
      </c>
      <c r="N299" s="6">
        <f>ROUND(F299*M299,3)</f>
        <v>0.15</v>
      </c>
      <c r="O299" s="5">
        <f>'Labor rates'!B10</f>
        <v>68</v>
      </c>
      <c r="P299" s="5">
        <f>ROUND(N299*O299,2)</f>
        <v>10.2</v>
      </c>
      <c r="Q299" s="9">
        <v>0</v>
      </c>
      <c r="R299" s="5">
        <f>ROUND(L299+P299+Q299,2)</f>
        <v>17.2</v>
      </c>
      <c r="S299" s="7">
        <v>0.25</v>
      </c>
      <c r="T299" s="5">
        <f>ROUND(R299*(1-S299),2)</f>
        <v>12.9</v>
      </c>
      <c r="U299" s="5">
        <f>ROUND(R299*(1+S299),2)</f>
        <v>21.5</v>
      </c>
      <c r="V299" t="s">
        <v>975</v>
      </c>
      <c r="W299" t="s">
        <v>976</v>
      </c>
      <c r="X299" t="s">
        <v>1097</v>
      </c>
      <c r="Y299" t="s">
        <v>98</v>
      </c>
      <c r="Z299" t="s">
        <v>325</v>
      </c>
      <c r="AA299" s="6">
        <f>J299/I299</f>
        <v>1.0</v>
      </c>
      <c r="AB299" s="6">
        <f>J299-F299</f>
        <v>0.0</v>
      </c>
      <c r="AC299" s="5">
        <f>L299*(1-S299)</f>
        <v>5.25</v>
      </c>
      <c r="AD299" s="5">
        <f>L299*(1+S299)</f>
        <v>8.75</v>
      </c>
    </row>
    <row r="300" spans="1:30">
      <c r="A300" t="s">
        <v>1113</v>
      </c>
      <c r="B300" t="s">
        <v>41</v>
      </c>
      <c r="C300" t="s">
        <v>1114</v>
      </c>
      <c r="D300" t="s">
        <v>1095</v>
      </c>
      <c r="E300" t="s">
        <v>1096</v>
      </c>
      <c r="F300" s="9">
        <v>1</v>
      </c>
      <c r="G300" t="s">
        <v>164</v>
      </c>
      <c r="H300" s="7">
        <v>0</v>
      </c>
      <c r="I300" s="9">
        <v>1</v>
      </c>
      <c r="J300" s="6">
        <f>CEILING(F300*(1+H300),I300)</f>
        <v>1</v>
      </c>
      <c r="K300" s="9">
        <v>300</v>
      </c>
      <c r="L300" s="5">
        <f>ROUND(J300*K300,2)</f>
        <v>300.0</v>
      </c>
      <c r="M300" s="9">
        <v>1.25</v>
      </c>
      <c r="N300" s="6">
        <f>ROUND(F300*M300,3)</f>
        <v>1.25</v>
      </c>
      <c r="O300" s="5">
        <f>'Labor rates'!B10</f>
        <v>68</v>
      </c>
      <c r="P300" s="5">
        <f>ROUND(N300*O300,2)</f>
        <v>85.0</v>
      </c>
      <c r="Q300" s="9">
        <v>0</v>
      </c>
      <c r="R300" s="5">
        <f>ROUND(L300+P300+Q300,2)</f>
        <v>385.0</v>
      </c>
      <c r="S300" s="7">
        <v>0.25</v>
      </c>
      <c r="T300" s="5">
        <f>ROUND(R300*(1-S300),2)</f>
        <v>288.75</v>
      </c>
      <c r="U300" s="5">
        <f>ROUND(R300*(1+S300),2)</f>
        <v>481.25</v>
      </c>
      <c r="V300" t="s">
        <v>975</v>
      </c>
      <c r="W300" t="s">
        <v>976</v>
      </c>
      <c r="X300" t="s">
        <v>1115</v>
      </c>
      <c r="Y300" t="s">
        <v>98</v>
      </c>
      <c r="Z300" t="s">
        <v>325</v>
      </c>
      <c r="AA300" s="6">
        <f>J300/I300</f>
        <v>1.0</v>
      </c>
      <c r="AB300" s="6">
        <f>J300-F300</f>
        <v>0.0</v>
      </c>
      <c r="AC300" s="5">
        <f>L300*(1-S300)</f>
        <v>225.0</v>
      </c>
      <c r="AD300" s="5">
        <f>L300*(1+S300)</f>
        <v>375.0</v>
      </c>
    </row>
    <row r="301" spans="1:30">
      <c r="A301" t="s">
        <v>1116</v>
      </c>
      <c r="B301" t="s">
        <v>41</v>
      </c>
      <c r="C301" t="s">
        <v>1114</v>
      </c>
      <c r="D301" t="s">
        <v>1099</v>
      </c>
      <c r="E301" t="s">
        <v>1100</v>
      </c>
      <c r="F301" s="9">
        <v>1</v>
      </c>
      <c r="G301" t="s">
        <v>164</v>
      </c>
      <c r="H301" s="7">
        <v>0</v>
      </c>
      <c r="I301" s="9">
        <v>1</v>
      </c>
      <c r="J301" s="6">
        <f>CEILING(F301*(1+H301),I301)</f>
        <v>1</v>
      </c>
      <c r="K301" s="9">
        <v>24</v>
      </c>
      <c r="L301" s="5">
        <f>ROUND(J301*K301,2)</f>
        <v>24.0</v>
      </c>
      <c r="M301" s="9">
        <v>0.35</v>
      </c>
      <c r="N301" s="6">
        <f>ROUND(F301*M301,3)</f>
        <v>0.35</v>
      </c>
      <c r="O301" s="5">
        <f>'Labor rates'!B10</f>
        <v>68</v>
      </c>
      <c r="P301" s="5">
        <f>ROUND(N301*O301,2)</f>
        <v>23.8</v>
      </c>
      <c r="Q301" s="9">
        <v>0</v>
      </c>
      <c r="R301" s="5">
        <f>ROUND(L301+P301+Q301,2)</f>
        <v>47.8</v>
      </c>
      <c r="S301" s="7">
        <v>0.25</v>
      </c>
      <c r="T301" s="5">
        <f>ROUND(R301*(1-S301),2)</f>
        <v>35.85</v>
      </c>
      <c r="U301" s="5">
        <f>ROUND(R301*(1+S301),2)</f>
        <v>59.75</v>
      </c>
      <c r="V301" t="s">
        <v>975</v>
      </c>
      <c r="W301" t="s">
        <v>976</v>
      </c>
      <c r="X301" t="s">
        <v>1115</v>
      </c>
      <c r="Y301" t="s">
        <v>98</v>
      </c>
      <c r="Z301" t="s">
        <v>325</v>
      </c>
      <c r="AA301" s="6">
        <f>J301/I301</f>
        <v>1.0</v>
      </c>
      <c r="AB301" s="6">
        <f>J301-F301</f>
        <v>0.0</v>
      </c>
      <c r="AC301" s="5">
        <f>L301*(1-S301)</f>
        <v>18.0</v>
      </c>
      <c r="AD301" s="5">
        <f>L301*(1+S301)</f>
        <v>30.0</v>
      </c>
    </row>
    <row r="302" spans="1:30">
      <c r="A302" t="s">
        <v>1117</v>
      </c>
      <c r="B302" t="s">
        <v>41</v>
      </c>
      <c r="C302" t="s">
        <v>1114</v>
      </c>
      <c r="D302" t="s">
        <v>1102</v>
      </c>
      <c r="E302" t="s">
        <v>1103</v>
      </c>
      <c r="F302" s="9">
        <v>1</v>
      </c>
      <c r="G302" t="s">
        <v>164</v>
      </c>
      <c r="H302" s="7">
        <v>0</v>
      </c>
      <c r="I302" s="9">
        <v>1</v>
      </c>
      <c r="J302" s="6">
        <f>CEILING(F302*(1+H302),I302)</f>
        <v>1</v>
      </c>
      <c r="K302" s="9">
        <v>9</v>
      </c>
      <c r="L302" s="5">
        <f>ROUND(J302*K302,2)</f>
        <v>9.0</v>
      </c>
      <c r="M302" s="9">
        <v>0.15</v>
      </c>
      <c r="N302" s="6">
        <f>ROUND(F302*M302,3)</f>
        <v>0.15</v>
      </c>
      <c r="O302" s="5">
        <f>'Labor rates'!B10</f>
        <v>68</v>
      </c>
      <c r="P302" s="5">
        <f>ROUND(N302*O302,2)</f>
        <v>10.2</v>
      </c>
      <c r="Q302" s="9">
        <v>0</v>
      </c>
      <c r="R302" s="5">
        <f>ROUND(L302+P302+Q302,2)</f>
        <v>19.2</v>
      </c>
      <c r="S302" s="7">
        <v>0.25</v>
      </c>
      <c r="T302" s="5">
        <f>ROUND(R302*(1-S302),2)</f>
        <v>14.4</v>
      </c>
      <c r="U302" s="5">
        <f>ROUND(R302*(1+S302),2)</f>
        <v>24.0</v>
      </c>
      <c r="V302" t="s">
        <v>975</v>
      </c>
      <c r="W302" t="s">
        <v>976</v>
      </c>
      <c r="X302" t="s">
        <v>1115</v>
      </c>
      <c r="Y302" t="s">
        <v>98</v>
      </c>
      <c r="Z302" t="s">
        <v>325</v>
      </c>
      <c r="AA302" s="6">
        <f>J302/I302</f>
        <v>1.0</v>
      </c>
      <c r="AB302" s="6">
        <f>J302-F302</f>
        <v>0.0</v>
      </c>
      <c r="AC302" s="5">
        <f>L302*(1-S302)</f>
        <v>6.75</v>
      </c>
      <c r="AD302" s="5">
        <f>L302*(1+S302)</f>
        <v>11.25</v>
      </c>
    </row>
    <row r="303" spans="1:30">
      <c r="A303" t="s">
        <v>1118</v>
      </c>
      <c r="B303" t="s">
        <v>41</v>
      </c>
      <c r="C303" t="s">
        <v>1114</v>
      </c>
      <c r="D303" t="s">
        <v>1105</v>
      </c>
      <c r="E303" t="s">
        <v>1106</v>
      </c>
      <c r="F303" s="9">
        <v>1</v>
      </c>
      <c r="G303" t="s">
        <v>164</v>
      </c>
      <c r="H303" s="7">
        <v>0</v>
      </c>
      <c r="I303" s="9">
        <v>1</v>
      </c>
      <c r="J303" s="6">
        <f>CEILING(F303*(1+H303),I303)</f>
        <v>1</v>
      </c>
      <c r="K303" s="9">
        <v>6</v>
      </c>
      <c r="L303" s="5">
        <f>ROUND(J303*K303,2)</f>
        <v>6.0</v>
      </c>
      <c r="M303" s="9">
        <v>0.08</v>
      </c>
      <c r="N303" s="6">
        <f>ROUND(F303*M303,3)</f>
        <v>0.08</v>
      </c>
      <c r="O303" s="5">
        <f>'Labor rates'!B10</f>
        <v>68</v>
      </c>
      <c r="P303" s="5">
        <f>ROUND(N303*O303,2)</f>
        <v>5.44</v>
      </c>
      <c r="Q303" s="9">
        <v>0</v>
      </c>
      <c r="R303" s="5">
        <f>ROUND(L303+P303+Q303,2)</f>
        <v>11.44</v>
      </c>
      <c r="S303" s="7">
        <v>0.25</v>
      </c>
      <c r="T303" s="5">
        <f>ROUND(R303*(1-S303),2)</f>
        <v>8.58</v>
      </c>
      <c r="U303" s="5">
        <f>ROUND(R303*(1+S303),2)</f>
        <v>14.3</v>
      </c>
      <c r="V303" t="s">
        <v>975</v>
      </c>
      <c r="W303" t="s">
        <v>976</v>
      </c>
      <c r="X303" t="s">
        <v>1115</v>
      </c>
      <c r="Y303" t="s">
        <v>98</v>
      </c>
      <c r="Z303" t="s">
        <v>325</v>
      </c>
      <c r="AA303" s="6">
        <f>J303/I303</f>
        <v>1.0</v>
      </c>
      <c r="AB303" s="6">
        <f>J303-F303</f>
        <v>0.0</v>
      </c>
      <c r="AC303" s="5">
        <f>L303*(1-S303)</f>
        <v>4.5</v>
      </c>
      <c r="AD303" s="5">
        <f>L303*(1+S303)</f>
        <v>7.5</v>
      </c>
    </row>
    <row r="304" spans="1:30">
      <c r="A304" t="s">
        <v>1119</v>
      </c>
      <c r="B304" t="s">
        <v>41</v>
      </c>
      <c r="C304" t="s">
        <v>1114</v>
      </c>
      <c r="D304" t="s">
        <v>982</v>
      </c>
      <c r="E304" t="s">
        <v>983</v>
      </c>
      <c r="F304" s="9">
        <v>1</v>
      </c>
      <c r="G304" t="s">
        <v>164</v>
      </c>
      <c r="H304" s="7">
        <v>0</v>
      </c>
      <c r="I304" s="9">
        <v>1</v>
      </c>
      <c r="J304" s="6">
        <f>CEILING(F304*(1+H304),I304)</f>
        <v>1</v>
      </c>
      <c r="K304" s="9">
        <v>12</v>
      </c>
      <c r="L304" s="5">
        <f>ROUND(J304*K304,2)</f>
        <v>12.0</v>
      </c>
      <c r="M304" s="9">
        <v>0.18</v>
      </c>
      <c r="N304" s="6">
        <f>ROUND(F304*M304,3)</f>
        <v>0.18</v>
      </c>
      <c r="O304" s="5">
        <f>'Labor rates'!B10</f>
        <v>68</v>
      </c>
      <c r="P304" s="5">
        <f>ROUND(N304*O304,2)</f>
        <v>12.24</v>
      </c>
      <c r="Q304" s="9">
        <v>0</v>
      </c>
      <c r="R304" s="5">
        <f>ROUND(L304+P304+Q304,2)</f>
        <v>24.24</v>
      </c>
      <c r="S304" s="7">
        <v>0.25</v>
      </c>
      <c r="T304" s="5">
        <f>ROUND(R304*(1-S304),2)</f>
        <v>18.18</v>
      </c>
      <c r="U304" s="5">
        <f>ROUND(R304*(1+S304),2)</f>
        <v>30.3</v>
      </c>
      <c r="V304" t="s">
        <v>975</v>
      </c>
      <c r="W304" t="s">
        <v>976</v>
      </c>
      <c r="X304" t="s">
        <v>1115</v>
      </c>
      <c r="Y304" t="s">
        <v>98</v>
      </c>
      <c r="Z304" t="s">
        <v>325</v>
      </c>
      <c r="AA304" s="6">
        <f>J304/I304</f>
        <v>1.0</v>
      </c>
      <c r="AB304" s="6">
        <f>J304-F304</f>
        <v>0.0</v>
      </c>
      <c r="AC304" s="5">
        <f>L304*(1-S304)</f>
        <v>9.0</v>
      </c>
      <c r="AD304" s="5">
        <f>L304*(1+S304)</f>
        <v>15.0</v>
      </c>
    </row>
    <row r="305" spans="1:30">
      <c r="A305" t="s">
        <v>1120</v>
      </c>
      <c r="B305" t="s">
        <v>41</v>
      </c>
      <c r="C305" t="s">
        <v>1114</v>
      </c>
      <c r="D305" t="s">
        <v>1109</v>
      </c>
      <c r="E305" t="s">
        <v>1110</v>
      </c>
      <c r="F305" s="9">
        <v>1</v>
      </c>
      <c r="G305" t="s">
        <v>164</v>
      </c>
      <c r="H305" s="7">
        <v>0</v>
      </c>
      <c r="I305" s="9">
        <v>1</v>
      </c>
      <c r="J305" s="6">
        <f>CEILING(F305*(1+H305),I305)</f>
        <v>1</v>
      </c>
      <c r="K305" s="9">
        <v>9</v>
      </c>
      <c r="L305" s="5">
        <f>ROUND(J305*K305,2)</f>
        <v>9.0</v>
      </c>
      <c r="M305" s="9">
        <v>0.12</v>
      </c>
      <c r="N305" s="6">
        <f>ROUND(F305*M305,3)</f>
        <v>0.12</v>
      </c>
      <c r="O305" s="5">
        <f>'Labor rates'!B10</f>
        <v>68</v>
      </c>
      <c r="P305" s="5">
        <f>ROUND(N305*O305,2)</f>
        <v>8.16</v>
      </c>
      <c r="Q305" s="9">
        <v>0</v>
      </c>
      <c r="R305" s="5">
        <f>ROUND(L305+P305+Q305,2)</f>
        <v>17.16</v>
      </c>
      <c r="S305" s="7">
        <v>0.25</v>
      </c>
      <c r="T305" s="5">
        <f>ROUND(R305*(1-S305),2)</f>
        <v>12.87</v>
      </c>
      <c r="U305" s="5">
        <f>ROUND(R305*(1+S305),2)</f>
        <v>21.45</v>
      </c>
      <c r="V305" t="s">
        <v>975</v>
      </c>
      <c r="W305" t="s">
        <v>976</v>
      </c>
      <c r="X305" t="s">
        <v>1115</v>
      </c>
      <c r="Y305" t="s">
        <v>98</v>
      </c>
      <c r="Z305" t="s">
        <v>325</v>
      </c>
      <c r="AA305" s="6">
        <f>J305/I305</f>
        <v>1.0</v>
      </c>
      <c r="AB305" s="6">
        <f>J305-F305</f>
        <v>0.0</v>
      </c>
      <c r="AC305" s="5">
        <f>L305*(1-S305)</f>
        <v>6.75</v>
      </c>
      <c r="AD305" s="5">
        <f>L305*(1+S305)</f>
        <v>11.25</v>
      </c>
    </row>
    <row r="306" spans="1:30">
      <c r="A306" t="s">
        <v>1121</v>
      </c>
      <c r="B306" t="s">
        <v>41</v>
      </c>
      <c r="C306" t="s">
        <v>1114</v>
      </c>
      <c r="D306" t="s">
        <v>986</v>
      </c>
      <c r="E306" t="s">
        <v>987</v>
      </c>
      <c r="F306" s="9">
        <v>1</v>
      </c>
      <c r="G306" t="s">
        <v>164</v>
      </c>
      <c r="H306" s="7">
        <v>0</v>
      </c>
      <c r="I306" s="9">
        <v>1</v>
      </c>
      <c r="J306" s="6">
        <f>CEILING(F306*(1+H306),I306)</f>
        <v>1</v>
      </c>
      <c r="K306" s="9">
        <v>2</v>
      </c>
      <c r="L306" s="5">
        <f>ROUND(J306*K306,2)</f>
        <v>2.0</v>
      </c>
      <c r="M306" s="9">
        <v>0.035</v>
      </c>
      <c r="N306" s="6">
        <f>ROUND(F306*M306,3)</f>
        <v>0.035</v>
      </c>
      <c r="O306" s="5">
        <f>'Labor rates'!B10</f>
        <v>68</v>
      </c>
      <c r="P306" s="5">
        <f>ROUND(N306*O306,2)</f>
        <v>2.38</v>
      </c>
      <c r="Q306" s="9">
        <v>0</v>
      </c>
      <c r="R306" s="5">
        <f>ROUND(L306+P306+Q306,2)</f>
        <v>4.38</v>
      </c>
      <c r="S306" s="7">
        <v>0.25</v>
      </c>
      <c r="T306" s="5">
        <f>ROUND(R306*(1-S306),2)</f>
        <v>3.29</v>
      </c>
      <c r="U306" s="5">
        <f>ROUND(R306*(1+S306),2)</f>
        <v>5.48</v>
      </c>
      <c r="V306" t="s">
        <v>975</v>
      </c>
      <c r="W306" t="s">
        <v>976</v>
      </c>
      <c r="X306" t="s">
        <v>1115</v>
      </c>
      <c r="Y306" t="s">
        <v>98</v>
      </c>
      <c r="Z306" t="s">
        <v>325</v>
      </c>
      <c r="AA306" s="6">
        <f>J306/I306</f>
        <v>1.0</v>
      </c>
      <c r="AB306" s="6">
        <f>J306-F306</f>
        <v>0.0</v>
      </c>
      <c r="AC306" s="5">
        <f>L306*(1-S306)</f>
        <v>1.5</v>
      </c>
      <c r="AD306" s="5">
        <f>L306*(1+S306)</f>
        <v>2.5</v>
      </c>
    </row>
    <row r="307" spans="1:30">
      <c r="A307" t="s">
        <v>1122</v>
      </c>
      <c r="B307" t="s">
        <v>41</v>
      </c>
      <c r="C307" t="s">
        <v>1114</v>
      </c>
      <c r="D307" t="s">
        <v>998</v>
      </c>
      <c r="E307" t="s">
        <v>999</v>
      </c>
      <c r="F307" s="9">
        <v>1</v>
      </c>
      <c r="G307" t="s">
        <v>164</v>
      </c>
      <c r="H307" s="7">
        <v>0</v>
      </c>
      <c r="I307" s="9">
        <v>1</v>
      </c>
      <c r="J307" s="6">
        <f>CEILING(F307*(1+H307),I307)</f>
        <v>1</v>
      </c>
      <c r="K307" s="9">
        <v>7</v>
      </c>
      <c r="L307" s="5">
        <f>ROUND(J307*K307,2)</f>
        <v>7.0</v>
      </c>
      <c r="M307" s="9">
        <v>0.15</v>
      </c>
      <c r="N307" s="6">
        <f>ROUND(F307*M307,3)</f>
        <v>0.15</v>
      </c>
      <c r="O307" s="5">
        <f>'Labor rates'!B10</f>
        <v>68</v>
      </c>
      <c r="P307" s="5">
        <f>ROUND(N307*O307,2)</f>
        <v>10.2</v>
      </c>
      <c r="Q307" s="9">
        <v>0</v>
      </c>
      <c r="R307" s="5">
        <f>ROUND(L307+P307+Q307,2)</f>
        <v>17.2</v>
      </c>
      <c r="S307" s="7">
        <v>0.25</v>
      </c>
      <c r="T307" s="5">
        <f>ROUND(R307*(1-S307),2)</f>
        <v>12.9</v>
      </c>
      <c r="U307" s="5">
        <f>ROUND(R307*(1+S307),2)</f>
        <v>21.5</v>
      </c>
      <c r="V307" t="s">
        <v>975</v>
      </c>
      <c r="W307" t="s">
        <v>976</v>
      </c>
      <c r="X307" t="s">
        <v>1115</v>
      </c>
      <c r="Y307" t="s">
        <v>98</v>
      </c>
      <c r="Z307" t="s">
        <v>325</v>
      </c>
      <c r="AA307" s="6">
        <f>J307/I307</f>
        <v>1.0</v>
      </c>
      <c r="AB307" s="6">
        <f>J307-F307</f>
        <v>0.0</v>
      </c>
      <c r="AC307" s="5">
        <f>L307*(1-S307)</f>
        <v>5.25</v>
      </c>
      <c r="AD307" s="5">
        <f>L307*(1+S307)</f>
        <v>8.75</v>
      </c>
    </row>
    <row r="308" spans="1:30">
      <c r="A308" t="s">
        <v>1123</v>
      </c>
      <c r="B308" t="s">
        <v>41</v>
      </c>
      <c r="C308" t="s">
        <v>1124</v>
      </c>
      <c r="D308" t="s">
        <v>1095</v>
      </c>
      <c r="E308" t="s">
        <v>1096</v>
      </c>
      <c r="F308" s="9">
        <v>1</v>
      </c>
      <c r="G308" t="s">
        <v>164</v>
      </c>
      <c r="H308" s="7">
        <v>0</v>
      </c>
      <c r="I308" s="9">
        <v>1</v>
      </c>
      <c r="J308" s="6">
        <f>CEILING(F308*(1+H308),I308)</f>
        <v>1</v>
      </c>
      <c r="K308" s="9">
        <v>300</v>
      </c>
      <c r="L308" s="5">
        <f>ROUND(J308*K308,2)</f>
        <v>300.0</v>
      </c>
      <c r="M308" s="9">
        <v>1.25</v>
      </c>
      <c r="N308" s="6">
        <f>ROUND(F308*M308,3)</f>
        <v>1.25</v>
      </c>
      <c r="O308" s="5">
        <f>'Labor rates'!B10</f>
        <v>68</v>
      </c>
      <c r="P308" s="5">
        <f>ROUND(N308*O308,2)</f>
        <v>85.0</v>
      </c>
      <c r="Q308" s="9">
        <v>0</v>
      </c>
      <c r="R308" s="5">
        <f>ROUND(L308+P308+Q308,2)</f>
        <v>385.0</v>
      </c>
      <c r="S308" s="7">
        <v>0.25</v>
      </c>
      <c r="T308" s="5">
        <f>ROUND(R308*(1-S308),2)</f>
        <v>288.75</v>
      </c>
      <c r="U308" s="5">
        <f>ROUND(R308*(1+S308),2)</f>
        <v>481.25</v>
      </c>
      <c r="V308" t="s">
        <v>975</v>
      </c>
      <c r="W308" t="s">
        <v>976</v>
      </c>
      <c r="X308" t="s">
        <v>1125</v>
      </c>
      <c r="Y308" t="s">
        <v>98</v>
      </c>
      <c r="Z308" t="s">
        <v>325</v>
      </c>
      <c r="AA308" s="6">
        <f>J308/I308</f>
        <v>1.0</v>
      </c>
      <c r="AB308" s="6">
        <f>J308-F308</f>
        <v>0.0</v>
      </c>
      <c r="AC308" s="5">
        <f>L308*(1-S308)</f>
        <v>225.0</v>
      </c>
      <c r="AD308" s="5">
        <f>L308*(1+S308)</f>
        <v>375.0</v>
      </c>
    </row>
    <row r="309" spans="1:30">
      <c r="A309" t="s">
        <v>1126</v>
      </c>
      <c r="B309" t="s">
        <v>41</v>
      </c>
      <c r="C309" t="s">
        <v>1124</v>
      </c>
      <c r="D309" t="s">
        <v>1099</v>
      </c>
      <c r="E309" t="s">
        <v>1100</v>
      </c>
      <c r="F309" s="9">
        <v>1</v>
      </c>
      <c r="G309" t="s">
        <v>164</v>
      </c>
      <c r="H309" s="7">
        <v>0</v>
      </c>
      <c r="I309" s="9">
        <v>1</v>
      </c>
      <c r="J309" s="6">
        <f>CEILING(F309*(1+H309),I309)</f>
        <v>1</v>
      </c>
      <c r="K309" s="9">
        <v>24</v>
      </c>
      <c r="L309" s="5">
        <f>ROUND(J309*K309,2)</f>
        <v>24.0</v>
      </c>
      <c r="M309" s="9">
        <v>0.35</v>
      </c>
      <c r="N309" s="6">
        <f>ROUND(F309*M309,3)</f>
        <v>0.35</v>
      </c>
      <c r="O309" s="5">
        <f>'Labor rates'!B10</f>
        <v>68</v>
      </c>
      <c r="P309" s="5">
        <f>ROUND(N309*O309,2)</f>
        <v>23.8</v>
      </c>
      <c r="Q309" s="9">
        <v>0</v>
      </c>
      <c r="R309" s="5">
        <f>ROUND(L309+P309+Q309,2)</f>
        <v>47.8</v>
      </c>
      <c r="S309" s="7">
        <v>0.25</v>
      </c>
      <c r="T309" s="5">
        <f>ROUND(R309*(1-S309),2)</f>
        <v>35.85</v>
      </c>
      <c r="U309" s="5">
        <f>ROUND(R309*(1+S309),2)</f>
        <v>59.75</v>
      </c>
      <c r="V309" t="s">
        <v>975</v>
      </c>
      <c r="W309" t="s">
        <v>976</v>
      </c>
      <c r="X309" t="s">
        <v>1125</v>
      </c>
      <c r="Y309" t="s">
        <v>98</v>
      </c>
      <c r="Z309" t="s">
        <v>325</v>
      </c>
      <c r="AA309" s="6">
        <f>J309/I309</f>
        <v>1.0</v>
      </c>
      <c r="AB309" s="6">
        <f>J309-F309</f>
        <v>0.0</v>
      </c>
      <c r="AC309" s="5">
        <f>L309*(1-S309)</f>
        <v>18.0</v>
      </c>
      <c r="AD309" s="5">
        <f>L309*(1+S309)</f>
        <v>30.0</v>
      </c>
    </row>
    <row r="310" spans="1:30">
      <c r="A310" t="s">
        <v>1127</v>
      </c>
      <c r="B310" t="s">
        <v>41</v>
      </c>
      <c r="C310" t="s">
        <v>1124</v>
      </c>
      <c r="D310" t="s">
        <v>1102</v>
      </c>
      <c r="E310" t="s">
        <v>1103</v>
      </c>
      <c r="F310" s="9">
        <v>1</v>
      </c>
      <c r="G310" t="s">
        <v>164</v>
      </c>
      <c r="H310" s="7">
        <v>0</v>
      </c>
      <c r="I310" s="9">
        <v>1</v>
      </c>
      <c r="J310" s="6">
        <f>CEILING(F310*(1+H310),I310)</f>
        <v>1</v>
      </c>
      <c r="K310" s="9">
        <v>9</v>
      </c>
      <c r="L310" s="5">
        <f>ROUND(J310*K310,2)</f>
        <v>9.0</v>
      </c>
      <c r="M310" s="9">
        <v>0.15</v>
      </c>
      <c r="N310" s="6">
        <f>ROUND(F310*M310,3)</f>
        <v>0.15</v>
      </c>
      <c r="O310" s="5">
        <f>'Labor rates'!B10</f>
        <v>68</v>
      </c>
      <c r="P310" s="5">
        <f>ROUND(N310*O310,2)</f>
        <v>10.2</v>
      </c>
      <c r="Q310" s="9">
        <v>0</v>
      </c>
      <c r="R310" s="5">
        <f>ROUND(L310+P310+Q310,2)</f>
        <v>19.2</v>
      </c>
      <c r="S310" s="7">
        <v>0.25</v>
      </c>
      <c r="T310" s="5">
        <f>ROUND(R310*(1-S310),2)</f>
        <v>14.4</v>
      </c>
      <c r="U310" s="5">
        <f>ROUND(R310*(1+S310),2)</f>
        <v>24.0</v>
      </c>
      <c r="V310" t="s">
        <v>975</v>
      </c>
      <c r="W310" t="s">
        <v>976</v>
      </c>
      <c r="X310" t="s">
        <v>1125</v>
      </c>
      <c r="Y310" t="s">
        <v>98</v>
      </c>
      <c r="Z310" t="s">
        <v>325</v>
      </c>
      <c r="AA310" s="6">
        <f>J310/I310</f>
        <v>1.0</v>
      </c>
      <c r="AB310" s="6">
        <f>J310-F310</f>
        <v>0.0</v>
      </c>
      <c r="AC310" s="5">
        <f>L310*(1-S310)</f>
        <v>6.75</v>
      </c>
      <c r="AD310" s="5">
        <f>L310*(1+S310)</f>
        <v>11.25</v>
      </c>
    </row>
    <row r="311" spans="1:30">
      <c r="A311" t="s">
        <v>1128</v>
      </c>
      <c r="B311" t="s">
        <v>41</v>
      </c>
      <c r="C311" t="s">
        <v>1124</v>
      </c>
      <c r="D311" t="s">
        <v>1105</v>
      </c>
      <c r="E311" t="s">
        <v>1106</v>
      </c>
      <c r="F311" s="9">
        <v>1</v>
      </c>
      <c r="G311" t="s">
        <v>164</v>
      </c>
      <c r="H311" s="7">
        <v>0</v>
      </c>
      <c r="I311" s="9">
        <v>1</v>
      </c>
      <c r="J311" s="6">
        <f>CEILING(F311*(1+H311),I311)</f>
        <v>1</v>
      </c>
      <c r="K311" s="9">
        <v>6</v>
      </c>
      <c r="L311" s="5">
        <f>ROUND(J311*K311,2)</f>
        <v>6.0</v>
      </c>
      <c r="M311" s="9">
        <v>0.08</v>
      </c>
      <c r="N311" s="6">
        <f>ROUND(F311*M311,3)</f>
        <v>0.08</v>
      </c>
      <c r="O311" s="5">
        <f>'Labor rates'!B10</f>
        <v>68</v>
      </c>
      <c r="P311" s="5">
        <f>ROUND(N311*O311,2)</f>
        <v>5.44</v>
      </c>
      <c r="Q311" s="9">
        <v>0</v>
      </c>
      <c r="R311" s="5">
        <f>ROUND(L311+P311+Q311,2)</f>
        <v>11.44</v>
      </c>
      <c r="S311" s="7">
        <v>0.25</v>
      </c>
      <c r="T311" s="5">
        <f>ROUND(R311*(1-S311),2)</f>
        <v>8.58</v>
      </c>
      <c r="U311" s="5">
        <f>ROUND(R311*(1+S311),2)</f>
        <v>14.3</v>
      </c>
      <c r="V311" t="s">
        <v>975</v>
      </c>
      <c r="W311" t="s">
        <v>976</v>
      </c>
      <c r="X311" t="s">
        <v>1125</v>
      </c>
      <c r="Y311" t="s">
        <v>98</v>
      </c>
      <c r="Z311" t="s">
        <v>325</v>
      </c>
      <c r="AA311" s="6">
        <f>J311/I311</f>
        <v>1.0</v>
      </c>
      <c r="AB311" s="6">
        <f>J311-F311</f>
        <v>0.0</v>
      </c>
      <c r="AC311" s="5">
        <f>L311*(1-S311)</f>
        <v>4.5</v>
      </c>
      <c r="AD311" s="5">
        <f>L311*(1+S311)</f>
        <v>7.5</v>
      </c>
    </row>
    <row r="312" spans="1:30">
      <c r="A312" t="s">
        <v>1129</v>
      </c>
      <c r="B312" t="s">
        <v>41</v>
      </c>
      <c r="C312" t="s">
        <v>1124</v>
      </c>
      <c r="D312" t="s">
        <v>982</v>
      </c>
      <c r="E312" t="s">
        <v>983</v>
      </c>
      <c r="F312" s="9">
        <v>1</v>
      </c>
      <c r="G312" t="s">
        <v>164</v>
      </c>
      <c r="H312" s="7">
        <v>0</v>
      </c>
      <c r="I312" s="9">
        <v>1</v>
      </c>
      <c r="J312" s="6">
        <f>CEILING(F312*(1+H312),I312)</f>
        <v>1</v>
      </c>
      <c r="K312" s="9">
        <v>12</v>
      </c>
      <c r="L312" s="5">
        <f>ROUND(J312*K312,2)</f>
        <v>12.0</v>
      </c>
      <c r="M312" s="9">
        <v>0.18</v>
      </c>
      <c r="N312" s="6">
        <f>ROUND(F312*M312,3)</f>
        <v>0.18</v>
      </c>
      <c r="O312" s="5">
        <f>'Labor rates'!B10</f>
        <v>68</v>
      </c>
      <c r="P312" s="5">
        <f>ROUND(N312*O312,2)</f>
        <v>12.24</v>
      </c>
      <c r="Q312" s="9">
        <v>0</v>
      </c>
      <c r="R312" s="5">
        <f>ROUND(L312+P312+Q312,2)</f>
        <v>24.24</v>
      </c>
      <c r="S312" s="7">
        <v>0.25</v>
      </c>
      <c r="T312" s="5">
        <f>ROUND(R312*(1-S312),2)</f>
        <v>18.18</v>
      </c>
      <c r="U312" s="5">
        <f>ROUND(R312*(1+S312),2)</f>
        <v>30.3</v>
      </c>
      <c r="V312" t="s">
        <v>975</v>
      </c>
      <c r="W312" t="s">
        <v>976</v>
      </c>
      <c r="X312" t="s">
        <v>1125</v>
      </c>
      <c r="Y312" t="s">
        <v>98</v>
      </c>
      <c r="Z312" t="s">
        <v>325</v>
      </c>
      <c r="AA312" s="6">
        <f>J312/I312</f>
        <v>1.0</v>
      </c>
      <c r="AB312" s="6">
        <f>J312-F312</f>
        <v>0.0</v>
      </c>
      <c r="AC312" s="5">
        <f>L312*(1-S312)</f>
        <v>9.0</v>
      </c>
      <c r="AD312" s="5">
        <f>L312*(1+S312)</f>
        <v>15.0</v>
      </c>
    </row>
    <row r="313" spans="1:30">
      <c r="A313" t="s">
        <v>1130</v>
      </c>
      <c r="B313" t="s">
        <v>41</v>
      </c>
      <c r="C313" t="s">
        <v>1124</v>
      </c>
      <c r="D313" t="s">
        <v>1109</v>
      </c>
      <c r="E313" t="s">
        <v>1110</v>
      </c>
      <c r="F313" s="9">
        <v>1</v>
      </c>
      <c r="G313" t="s">
        <v>164</v>
      </c>
      <c r="H313" s="7">
        <v>0</v>
      </c>
      <c r="I313" s="9">
        <v>1</v>
      </c>
      <c r="J313" s="6">
        <f>CEILING(F313*(1+H313),I313)</f>
        <v>1</v>
      </c>
      <c r="K313" s="9">
        <v>9</v>
      </c>
      <c r="L313" s="5">
        <f>ROUND(J313*K313,2)</f>
        <v>9.0</v>
      </c>
      <c r="M313" s="9">
        <v>0.12</v>
      </c>
      <c r="N313" s="6">
        <f>ROUND(F313*M313,3)</f>
        <v>0.12</v>
      </c>
      <c r="O313" s="5">
        <f>'Labor rates'!B10</f>
        <v>68</v>
      </c>
      <c r="P313" s="5">
        <f>ROUND(N313*O313,2)</f>
        <v>8.16</v>
      </c>
      <c r="Q313" s="9">
        <v>0</v>
      </c>
      <c r="R313" s="5">
        <f>ROUND(L313+P313+Q313,2)</f>
        <v>17.16</v>
      </c>
      <c r="S313" s="7">
        <v>0.25</v>
      </c>
      <c r="T313" s="5">
        <f>ROUND(R313*(1-S313),2)</f>
        <v>12.87</v>
      </c>
      <c r="U313" s="5">
        <f>ROUND(R313*(1+S313),2)</f>
        <v>21.45</v>
      </c>
      <c r="V313" t="s">
        <v>975</v>
      </c>
      <c r="W313" t="s">
        <v>976</v>
      </c>
      <c r="X313" t="s">
        <v>1125</v>
      </c>
      <c r="Y313" t="s">
        <v>98</v>
      </c>
      <c r="Z313" t="s">
        <v>325</v>
      </c>
      <c r="AA313" s="6">
        <f>J313/I313</f>
        <v>1.0</v>
      </c>
      <c r="AB313" s="6">
        <f>J313-F313</f>
        <v>0.0</v>
      </c>
      <c r="AC313" s="5">
        <f>L313*(1-S313)</f>
        <v>6.75</v>
      </c>
      <c r="AD313" s="5">
        <f>L313*(1+S313)</f>
        <v>11.25</v>
      </c>
    </row>
    <row r="314" spans="1:30">
      <c r="A314" t="s">
        <v>1131</v>
      </c>
      <c r="B314" t="s">
        <v>41</v>
      </c>
      <c r="C314" t="s">
        <v>1124</v>
      </c>
      <c r="D314" t="s">
        <v>986</v>
      </c>
      <c r="E314" t="s">
        <v>987</v>
      </c>
      <c r="F314" s="9">
        <v>1</v>
      </c>
      <c r="G314" t="s">
        <v>164</v>
      </c>
      <c r="H314" s="7">
        <v>0</v>
      </c>
      <c r="I314" s="9">
        <v>1</v>
      </c>
      <c r="J314" s="6">
        <f>CEILING(F314*(1+H314),I314)</f>
        <v>1</v>
      </c>
      <c r="K314" s="9">
        <v>2</v>
      </c>
      <c r="L314" s="5">
        <f>ROUND(J314*K314,2)</f>
        <v>2.0</v>
      </c>
      <c r="M314" s="9">
        <v>0.035</v>
      </c>
      <c r="N314" s="6">
        <f>ROUND(F314*M314,3)</f>
        <v>0.035</v>
      </c>
      <c r="O314" s="5">
        <f>'Labor rates'!B10</f>
        <v>68</v>
      </c>
      <c r="P314" s="5">
        <f>ROUND(N314*O314,2)</f>
        <v>2.38</v>
      </c>
      <c r="Q314" s="9">
        <v>0</v>
      </c>
      <c r="R314" s="5">
        <f>ROUND(L314+P314+Q314,2)</f>
        <v>4.38</v>
      </c>
      <c r="S314" s="7">
        <v>0.25</v>
      </c>
      <c r="T314" s="5">
        <f>ROUND(R314*(1-S314),2)</f>
        <v>3.29</v>
      </c>
      <c r="U314" s="5">
        <f>ROUND(R314*(1+S314),2)</f>
        <v>5.48</v>
      </c>
      <c r="V314" t="s">
        <v>975</v>
      </c>
      <c r="W314" t="s">
        <v>976</v>
      </c>
      <c r="X314" t="s">
        <v>1125</v>
      </c>
      <c r="Y314" t="s">
        <v>98</v>
      </c>
      <c r="Z314" t="s">
        <v>325</v>
      </c>
      <c r="AA314" s="6">
        <f>J314/I314</f>
        <v>1.0</v>
      </c>
      <c r="AB314" s="6">
        <f>J314-F314</f>
        <v>0.0</v>
      </c>
      <c r="AC314" s="5">
        <f>L314*(1-S314)</f>
        <v>1.5</v>
      </c>
      <c r="AD314" s="5">
        <f>L314*(1+S314)</f>
        <v>2.5</v>
      </c>
    </row>
    <row r="315" spans="1:30">
      <c r="A315" t="s">
        <v>1132</v>
      </c>
      <c r="B315" t="s">
        <v>41</v>
      </c>
      <c r="C315" t="s">
        <v>1124</v>
      </c>
      <c r="D315" t="s">
        <v>998</v>
      </c>
      <c r="E315" t="s">
        <v>999</v>
      </c>
      <c r="F315" s="9">
        <v>1</v>
      </c>
      <c r="G315" t="s">
        <v>164</v>
      </c>
      <c r="H315" s="7">
        <v>0</v>
      </c>
      <c r="I315" s="9">
        <v>1</v>
      </c>
      <c r="J315" s="6">
        <f>CEILING(F315*(1+H315),I315)</f>
        <v>1</v>
      </c>
      <c r="K315" s="9">
        <v>7</v>
      </c>
      <c r="L315" s="5">
        <f>ROUND(J315*K315,2)</f>
        <v>7.0</v>
      </c>
      <c r="M315" s="9">
        <v>0.15</v>
      </c>
      <c r="N315" s="6">
        <f>ROUND(F315*M315,3)</f>
        <v>0.15</v>
      </c>
      <c r="O315" s="5">
        <f>'Labor rates'!B10</f>
        <v>68</v>
      </c>
      <c r="P315" s="5">
        <f>ROUND(N315*O315,2)</f>
        <v>10.2</v>
      </c>
      <c r="Q315" s="9">
        <v>0</v>
      </c>
      <c r="R315" s="5">
        <f>ROUND(L315+P315+Q315,2)</f>
        <v>17.2</v>
      </c>
      <c r="S315" s="7">
        <v>0.25</v>
      </c>
      <c r="T315" s="5">
        <f>ROUND(R315*(1-S315),2)</f>
        <v>12.9</v>
      </c>
      <c r="U315" s="5">
        <f>ROUND(R315*(1+S315),2)</f>
        <v>21.5</v>
      </c>
      <c r="V315" t="s">
        <v>975</v>
      </c>
      <c r="W315" t="s">
        <v>976</v>
      </c>
      <c r="X315" t="s">
        <v>1125</v>
      </c>
      <c r="Y315" t="s">
        <v>98</v>
      </c>
      <c r="Z315" t="s">
        <v>325</v>
      </c>
      <c r="AA315" s="6">
        <f>J315/I315</f>
        <v>1.0</v>
      </c>
      <c r="AB315" s="6">
        <f>J315-F315</f>
        <v>0.0</v>
      </c>
      <c r="AC315" s="5">
        <f>L315*(1-S315)</f>
        <v>5.25</v>
      </c>
      <c r="AD315" s="5">
        <f>L315*(1+S315)</f>
        <v>8.75</v>
      </c>
    </row>
    <row r="316" spans="1:30">
      <c r="A316" t="s">
        <v>1133</v>
      </c>
      <c r="B316" t="s">
        <v>41</v>
      </c>
      <c r="C316" t="s">
        <v>1134</v>
      </c>
      <c r="D316" t="s">
        <v>1095</v>
      </c>
      <c r="E316" t="s">
        <v>1096</v>
      </c>
      <c r="F316" s="9">
        <v>1</v>
      </c>
      <c r="G316" t="s">
        <v>164</v>
      </c>
      <c r="H316" s="7">
        <v>0</v>
      </c>
      <c r="I316" s="9">
        <v>1</v>
      </c>
      <c r="J316" s="6">
        <f>CEILING(F316*(1+H316),I316)</f>
        <v>1</v>
      </c>
      <c r="K316" s="9">
        <v>300</v>
      </c>
      <c r="L316" s="5">
        <f>ROUND(J316*K316,2)</f>
        <v>300.0</v>
      </c>
      <c r="M316" s="9">
        <v>1.25</v>
      </c>
      <c r="N316" s="6">
        <f>ROUND(F316*M316,3)</f>
        <v>1.25</v>
      </c>
      <c r="O316" s="5">
        <f>'Labor rates'!B10</f>
        <v>68</v>
      </c>
      <c r="P316" s="5">
        <f>ROUND(N316*O316,2)</f>
        <v>85.0</v>
      </c>
      <c r="Q316" s="9">
        <v>0</v>
      </c>
      <c r="R316" s="5">
        <f>ROUND(L316+P316+Q316,2)</f>
        <v>385.0</v>
      </c>
      <c r="S316" s="7">
        <v>0.25</v>
      </c>
      <c r="T316" s="5">
        <f>ROUND(R316*(1-S316),2)</f>
        <v>288.75</v>
      </c>
      <c r="U316" s="5">
        <f>ROUND(R316*(1+S316),2)</f>
        <v>481.25</v>
      </c>
      <c r="V316" t="s">
        <v>975</v>
      </c>
      <c r="W316" t="s">
        <v>976</v>
      </c>
      <c r="X316" t="s">
        <v>1135</v>
      </c>
      <c r="Y316" t="s">
        <v>98</v>
      </c>
      <c r="Z316" t="s">
        <v>325</v>
      </c>
      <c r="AA316" s="6">
        <f>J316/I316</f>
        <v>1.0</v>
      </c>
      <c r="AB316" s="6">
        <f>J316-F316</f>
        <v>0.0</v>
      </c>
      <c r="AC316" s="5">
        <f>L316*(1-S316)</f>
        <v>225.0</v>
      </c>
      <c r="AD316" s="5">
        <f>L316*(1+S316)</f>
        <v>375.0</v>
      </c>
    </row>
    <row r="317" spans="1:30">
      <c r="A317" t="s">
        <v>1136</v>
      </c>
      <c r="B317" t="s">
        <v>41</v>
      </c>
      <c r="C317" t="s">
        <v>1134</v>
      </c>
      <c r="D317" t="s">
        <v>1099</v>
      </c>
      <c r="E317" t="s">
        <v>1100</v>
      </c>
      <c r="F317" s="9">
        <v>1</v>
      </c>
      <c r="G317" t="s">
        <v>164</v>
      </c>
      <c r="H317" s="7">
        <v>0</v>
      </c>
      <c r="I317" s="9">
        <v>1</v>
      </c>
      <c r="J317" s="6">
        <f>CEILING(F317*(1+H317),I317)</f>
        <v>1</v>
      </c>
      <c r="K317" s="9">
        <v>24</v>
      </c>
      <c r="L317" s="5">
        <f>ROUND(J317*K317,2)</f>
        <v>24.0</v>
      </c>
      <c r="M317" s="9">
        <v>0.35</v>
      </c>
      <c r="N317" s="6">
        <f>ROUND(F317*M317,3)</f>
        <v>0.35</v>
      </c>
      <c r="O317" s="5">
        <f>'Labor rates'!B10</f>
        <v>68</v>
      </c>
      <c r="P317" s="5">
        <f>ROUND(N317*O317,2)</f>
        <v>23.8</v>
      </c>
      <c r="Q317" s="9">
        <v>0</v>
      </c>
      <c r="R317" s="5">
        <f>ROUND(L317+P317+Q317,2)</f>
        <v>47.8</v>
      </c>
      <c r="S317" s="7">
        <v>0.25</v>
      </c>
      <c r="T317" s="5">
        <f>ROUND(R317*(1-S317),2)</f>
        <v>35.85</v>
      </c>
      <c r="U317" s="5">
        <f>ROUND(R317*(1+S317),2)</f>
        <v>59.75</v>
      </c>
      <c r="V317" t="s">
        <v>975</v>
      </c>
      <c r="W317" t="s">
        <v>976</v>
      </c>
      <c r="X317" t="s">
        <v>1135</v>
      </c>
      <c r="Y317" t="s">
        <v>98</v>
      </c>
      <c r="Z317" t="s">
        <v>325</v>
      </c>
      <c r="AA317" s="6">
        <f>J317/I317</f>
        <v>1.0</v>
      </c>
      <c r="AB317" s="6">
        <f>J317-F317</f>
        <v>0.0</v>
      </c>
      <c r="AC317" s="5">
        <f>L317*(1-S317)</f>
        <v>18.0</v>
      </c>
      <c r="AD317" s="5">
        <f>L317*(1+S317)</f>
        <v>30.0</v>
      </c>
    </row>
    <row r="318" spans="1:30">
      <c r="A318" t="s">
        <v>1137</v>
      </c>
      <c r="B318" t="s">
        <v>41</v>
      </c>
      <c r="C318" t="s">
        <v>1134</v>
      </c>
      <c r="D318" t="s">
        <v>1102</v>
      </c>
      <c r="E318" t="s">
        <v>1103</v>
      </c>
      <c r="F318" s="9">
        <v>1</v>
      </c>
      <c r="G318" t="s">
        <v>164</v>
      </c>
      <c r="H318" s="7">
        <v>0</v>
      </c>
      <c r="I318" s="9">
        <v>1</v>
      </c>
      <c r="J318" s="6">
        <f>CEILING(F318*(1+H318),I318)</f>
        <v>1</v>
      </c>
      <c r="K318" s="9">
        <v>9</v>
      </c>
      <c r="L318" s="5">
        <f>ROUND(J318*K318,2)</f>
        <v>9.0</v>
      </c>
      <c r="M318" s="9">
        <v>0.15</v>
      </c>
      <c r="N318" s="6">
        <f>ROUND(F318*M318,3)</f>
        <v>0.15</v>
      </c>
      <c r="O318" s="5">
        <f>'Labor rates'!B10</f>
        <v>68</v>
      </c>
      <c r="P318" s="5">
        <f>ROUND(N318*O318,2)</f>
        <v>10.2</v>
      </c>
      <c r="Q318" s="9">
        <v>0</v>
      </c>
      <c r="R318" s="5">
        <f>ROUND(L318+P318+Q318,2)</f>
        <v>19.2</v>
      </c>
      <c r="S318" s="7">
        <v>0.25</v>
      </c>
      <c r="T318" s="5">
        <f>ROUND(R318*(1-S318),2)</f>
        <v>14.4</v>
      </c>
      <c r="U318" s="5">
        <f>ROUND(R318*(1+S318),2)</f>
        <v>24.0</v>
      </c>
      <c r="V318" t="s">
        <v>975</v>
      </c>
      <c r="W318" t="s">
        <v>976</v>
      </c>
      <c r="X318" t="s">
        <v>1135</v>
      </c>
      <c r="Y318" t="s">
        <v>98</v>
      </c>
      <c r="Z318" t="s">
        <v>325</v>
      </c>
      <c r="AA318" s="6">
        <f>J318/I318</f>
        <v>1.0</v>
      </c>
      <c r="AB318" s="6">
        <f>J318-F318</f>
        <v>0.0</v>
      </c>
      <c r="AC318" s="5">
        <f>L318*(1-S318)</f>
        <v>6.75</v>
      </c>
      <c r="AD318" s="5">
        <f>L318*(1+S318)</f>
        <v>11.25</v>
      </c>
    </row>
    <row r="319" spans="1:30">
      <c r="A319" t="s">
        <v>1138</v>
      </c>
      <c r="B319" t="s">
        <v>41</v>
      </c>
      <c r="C319" t="s">
        <v>1134</v>
      </c>
      <c r="D319" t="s">
        <v>1105</v>
      </c>
      <c r="E319" t="s">
        <v>1106</v>
      </c>
      <c r="F319" s="9">
        <v>1</v>
      </c>
      <c r="G319" t="s">
        <v>164</v>
      </c>
      <c r="H319" s="7">
        <v>0</v>
      </c>
      <c r="I319" s="9">
        <v>1</v>
      </c>
      <c r="J319" s="6">
        <f>CEILING(F319*(1+H319),I319)</f>
        <v>1</v>
      </c>
      <c r="K319" s="9">
        <v>6</v>
      </c>
      <c r="L319" s="5">
        <f>ROUND(J319*K319,2)</f>
        <v>6.0</v>
      </c>
      <c r="M319" s="9">
        <v>0.08</v>
      </c>
      <c r="N319" s="6">
        <f>ROUND(F319*M319,3)</f>
        <v>0.08</v>
      </c>
      <c r="O319" s="5">
        <f>'Labor rates'!B10</f>
        <v>68</v>
      </c>
      <c r="P319" s="5">
        <f>ROUND(N319*O319,2)</f>
        <v>5.44</v>
      </c>
      <c r="Q319" s="9">
        <v>0</v>
      </c>
      <c r="R319" s="5">
        <f>ROUND(L319+P319+Q319,2)</f>
        <v>11.44</v>
      </c>
      <c r="S319" s="7">
        <v>0.25</v>
      </c>
      <c r="T319" s="5">
        <f>ROUND(R319*(1-S319),2)</f>
        <v>8.58</v>
      </c>
      <c r="U319" s="5">
        <f>ROUND(R319*(1+S319),2)</f>
        <v>14.3</v>
      </c>
      <c r="V319" t="s">
        <v>975</v>
      </c>
      <c r="W319" t="s">
        <v>976</v>
      </c>
      <c r="X319" t="s">
        <v>1135</v>
      </c>
      <c r="Y319" t="s">
        <v>98</v>
      </c>
      <c r="Z319" t="s">
        <v>325</v>
      </c>
      <c r="AA319" s="6">
        <f>J319/I319</f>
        <v>1.0</v>
      </c>
      <c r="AB319" s="6">
        <f>J319-F319</f>
        <v>0.0</v>
      </c>
      <c r="AC319" s="5">
        <f>L319*(1-S319)</f>
        <v>4.5</v>
      </c>
      <c r="AD319" s="5">
        <f>L319*(1+S319)</f>
        <v>7.5</v>
      </c>
    </row>
    <row r="320" spans="1:30">
      <c r="A320" t="s">
        <v>1139</v>
      </c>
      <c r="B320" t="s">
        <v>41</v>
      </c>
      <c r="C320" t="s">
        <v>1134</v>
      </c>
      <c r="D320" t="s">
        <v>982</v>
      </c>
      <c r="E320" t="s">
        <v>983</v>
      </c>
      <c r="F320" s="9">
        <v>1</v>
      </c>
      <c r="G320" t="s">
        <v>164</v>
      </c>
      <c r="H320" s="7">
        <v>0</v>
      </c>
      <c r="I320" s="9">
        <v>1</v>
      </c>
      <c r="J320" s="6">
        <f>CEILING(F320*(1+H320),I320)</f>
        <v>1</v>
      </c>
      <c r="K320" s="9">
        <v>12</v>
      </c>
      <c r="L320" s="5">
        <f>ROUND(J320*K320,2)</f>
        <v>12.0</v>
      </c>
      <c r="M320" s="9">
        <v>0.18</v>
      </c>
      <c r="N320" s="6">
        <f>ROUND(F320*M320,3)</f>
        <v>0.18</v>
      </c>
      <c r="O320" s="5">
        <f>'Labor rates'!B10</f>
        <v>68</v>
      </c>
      <c r="P320" s="5">
        <f>ROUND(N320*O320,2)</f>
        <v>12.24</v>
      </c>
      <c r="Q320" s="9">
        <v>0</v>
      </c>
      <c r="R320" s="5">
        <f>ROUND(L320+P320+Q320,2)</f>
        <v>24.24</v>
      </c>
      <c r="S320" s="7">
        <v>0.25</v>
      </c>
      <c r="T320" s="5">
        <f>ROUND(R320*(1-S320),2)</f>
        <v>18.18</v>
      </c>
      <c r="U320" s="5">
        <f>ROUND(R320*(1+S320),2)</f>
        <v>30.3</v>
      </c>
      <c r="V320" t="s">
        <v>975</v>
      </c>
      <c r="W320" t="s">
        <v>976</v>
      </c>
      <c r="X320" t="s">
        <v>1135</v>
      </c>
      <c r="Y320" t="s">
        <v>98</v>
      </c>
      <c r="Z320" t="s">
        <v>325</v>
      </c>
      <c r="AA320" s="6">
        <f>J320/I320</f>
        <v>1.0</v>
      </c>
      <c r="AB320" s="6">
        <f>J320-F320</f>
        <v>0.0</v>
      </c>
      <c r="AC320" s="5">
        <f>L320*(1-S320)</f>
        <v>9.0</v>
      </c>
      <c r="AD320" s="5">
        <f>L320*(1+S320)</f>
        <v>15.0</v>
      </c>
    </row>
    <row r="321" spans="1:30">
      <c r="A321" t="s">
        <v>1140</v>
      </c>
      <c r="B321" t="s">
        <v>41</v>
      </c>
      <c r="C321" t="s">
        <v>1134</v>
      </c>
      <c r="D321" t="s">
        <v>1109</v>
      </c>
      <c r="E321" t="s">
        <v>1110</v>
      </c>
      <c r="F321" s="9">
        <v>1</v>
      </c>
      <c r="G321" t="s">
        <v>164</v>
      </c>
      <c r="H321" s="7">
        <v>0</v>
      </c>
      <c r="I321" s="9">
        <v>1</v>
      </c>
      <c r="J321" s="6">
        <f>CEILING(F321*(1+H321),I321)</f>
        <v>1</v>
      </c>
      <c r="K321" s="9">
        <v>9</v>
      </c>
      <c r="L321" s="5">
        <f>ROUND(J321*K321,2)</f>
        <v>9.0</v>
      </c>
      <c r="M321" s="9">
        <v>0.12</v>
      </c>
      <c r="N321" s="6">
        <f>ROUND(F321*M321,3)</f>
        <v>0.12</v>
      </c>
      <c r="O321" s="5">
        <f>'Labor rates'!B10</f>
        <v>68</v>
      </c>
      <c r="P321" s="5">
        <f>ROUND(N321*O321,2)</f>
        <v>8.16</v>
      </c>
      <c r="Q321" s="9">
        <v>0</v>
      </c>
      <c r="R321" s="5">
        <f>ROUND(L321+P321+Q321,2)</f>
        <v>17.16</v>
      </c>
      <c r="S321" s="7">
        <v>0.25</v>
      </c>
      <c r="T321" s="5">
        <f>ROUND(R321*(1-S321),2)</f>
        <v>12.87</v>
      </c>
      <c r="U321" s="5">
        <f>ROUND(R321*(1+S321),2)</f>
        <v>21.45</v>
      </c>
      <c r="V321" t="s">
        <v>975</v>
      </c>
      <c r="W321" t="s">
        <v>976</v>
      </c>
      <c r="X321" t="s">
        <v>1135</v>
      </c>
      <c r="Y321" t="s">
        <v>98</v>
      </c>
      <c r="Z321" t="s">
        <v>325</v>
      </c>
      <c r="AA321" s="6">
        <f>J321/I321</f>
        <v>1.0</v>
      </c>
      <c r="AB321" s="6">
        <f>J321-F321</f>
        <v>0.0</v>
      </c>
      <c r="AC321" s="5">
        <f>L321*(1-S321)</f>
        <v>6.75</v>
      </c>
      <c r="AD321" s="5">
        <f>L321*(1+S321)</f>
        <v>11.25</v>
      </c>
    </row>
    <row r="322" spans="1:30">
      <c r="A322" t="s">
        <v>1141</v>
      </c>
      <c r="B322" t="s">
        <v>41</v>
      </c>
      <c r="C322" t="s">
        <v>1134</v>
      </c>
      <c r="D322" t="s">
        <v>986</v>
      </c>
      <c r="E322" t="s">
        <v>987</v>
      </c>
      <c r="F322" s="9">
        <v>1</v>
      </c>
      <c r="G322" t="s">
        <v>164</v>
      </c>
      <c r="H322" s="7">
        <v>0</v>
      </c>
      <c r="I322" s="9">
        <v>1</v>
      </c>
      <c r="J322" s="6">
        <f>CEILING(F322*(1+H322),I322)</f>
        <v>1</v>
      </c>
      <c r="K322" s="9">
        <v>2</v>
      </c>
      <c r="L322" s="5">
        <f>ROUND(J322*K322,2)</f>
        <v>2.0</v>
      </c>
      <c r="M322" s="9">
        <v>0.035</v>
      </c>
      <c r="N322" s="6">
        <f>ROUND(F322*M322,3)</f>
        <v>0.035</v>
      </c>
      <c r="O322" s="5">
        <f>'Labor rates'!B10</f>
        <v>68</v>
      </c>
      <c r="P322" s="5">
        <f>ROUND(N322*O322,2)</f>
        <v>2.38</v>
      </c>
      <c r="Q322" s="9">
        <v>0</v>
      </c>
      <c r="R322" s="5">
        <f>ROUND(L322+P322+Q322,2)</f>
        <v>4.38</v>
      </c>
      <c r="S322" s="7">
        <v>0.25</v>
      </c>
      <c r="T322" s="5">
        <f>ROUND(R322*(1-S322),2)</f>
        <v>3.29</v>
      </c>
      <c r="U322" s="5">
        <f>ROUND(R322*(1+S322),2)</f>
        <v>5.48</v>
      </c>
      <c r="V322" t="s">
        <v>975</v>
      </c>
      <c r="W322" t="s">
        <v>976</v>
      </c>
      <c r="X322" t="s">
        <v>1135</v>
      </c>
      <c r="Y322" t="s">
        <v>98</v>
      </c>
      <c r="Z322" t="s">
        <v>325</v>
      </c>
      <c r="AA322" s="6">
        <f>J322/I322</f>
        <v>1.0</v>
      </c>
      <c r="AB322" s="6">
        <f>J322-F322</f>
        <v>0.0</v>
      </c>
      <c r="AC322" s="5">
        <f>L322*(1-S322)</f>
        <v>1.5</v>
      </c>
      <c r="AD322" s="5">
        <f>L322*(1+S322)</f>
        <v>2.5</v>
      </c>
    </row>
    <row r="323" spans="1:30">
      <c r="A323" t="s">
        <v>1142</v>
      </c>
      <c r="B323" t="s">
        <v>41</v>
      </c>
      <c r="C323" t="s">
        <v>1134</v>
      </c>
      <c r="D323" t="s">
        <v>998</v>
      </c>
      <c r="E323" t="s">
        <v>999</v>
      </c>
      <c r="F323" s="9">
        <v>1</v>
      </c>
      <c r="G323" t="s">
        <v>164</v>
      </c>
      <c r="H323" s="7">
        <v>0</v>
      </c>
      <c r="I323" s="9">
        <v>1</v>
      </c>
      <c r="J323" s="6">
        <f>CEILING(F323*(1+H323),I323)</f>
        <v>1</v>
      </c>
      <c r="K323" s="9">
        <v>7</v>
      </c>
      <c r="L323" s="5">
        <f>ROUND(J323*K323,2)</f>
        <v>7.0</v>
      </c>
      <c r="M323" s="9">
        <v>0.15</v>
      </c>
      <c r="N323" s="6">
        <f>ROUND(F323*M323,3)</f>
        <v>0.15</v>
      </c>
      <c r="O323" s="5">
        <f>'Labor rates'!B10</f>
        <v>68</v>
      </c>
      <c r="P323" s="5">
        <f>ROUND(N323*O323,2)</f>
        <v>10.2</v>
      </c>
      <c r="Q323" s="9">
        <v>0</v>
      </c>
      <c r="R323" s="5">
        <f>ROUND(L323+P323+Q323,2)</f>
        <v>17.2</v>
      </c>
      <c r="S323" s="7">
        <v>0.25</v>
      </c>
      <c r="T323" s="5">
        <f>ROUND(R323*(1-S323),2)</f>
        <v>12.9</v>
      </c>
      <c r="U323" s="5">
        <f>ROUND(R323*(1+S323),2)</f>
        <v>21.5</v>
      </c>
      <c r="V323" t="s">
        <v>975</v>
      </c>
      <c r="W323" t="s">
        <v>976</v>
      </c>
      <c r="X323" t="s">
        <v>1135</v>
      </c>
      <c r="Y323" t="s">
        <v>98</v>
      </c>
      <c r="Z323" t="s">
        <v>325</v>
      </c>
      <c r="AA323" s="6">
        <f>J323/I323</f>
        <v>1.0</v>
      </c>
      <c r="AB323" s="6">
        <f>J323-F323</f>
        <v>0.0</v>
      </c>
      <c r="AC323" s="5">
        <f>L323*(1-S323)</f>
        <v>5.25</v>
      </c>
      <c r="AD323" s="5">
        <f>L323*(1+S323)</f>
        <v>8.75</v>
      </c>
    </row>
    <row r="324" spans="1:30">
      <c r="A324" t="s">
        <v>1143</v>
      </c>
      <c r="B324" t="s">
        <v>41</v>
      </c>
      <c r="C324" t="s">
        <v>1144</v>
      </c>
      <c r="D324" t="s">
        <v>1145</v>
      </c>
      <c r="E324" t="s">
        <v>1146</v>
      </c>
      <c r="F324" s="9">
        <v>1</v>
      </c>
      <c r="G324" t="s">
        <v>164</v>
      </c>
      <c r="H324" s="7">
        <v>0</v>
      </c>
      <c r="I324" s="9">
        <v>1</v>
      </c>
      <c r="J324" s="6">
        <f>CEILING(F324*(1+H324),I324)</f>
        <v>1</v>
      </c>
      <c r="K324" s="9">
        <v>130</v>
      </c>
      <c r="L324" s="5">
        <f>ROUND(J324*K324,2)</f>
        <v>130.0</v>
      </c>
      <c r="M324" s="9">
        <v>0.65</v>
      </c>
      <c r="N324" s="6">
        <f>ROUND(F324*M324,3)</f>
        <v>0.65</v>
      </c>
      <c r="O324" s="5">
        <f>'Labor rates'!B10</f>
        <v>68</v>
      </c>
      <c r="P324" s="5">
        <f>ROUND(N324*O324,2)</f>
        <v>44.2</v>
      </c>
      <c r="Q324" s="9">
        <v>0</v>
      </c>
      <c r="R324" s="5">
        <f>ROUND(L324+P324+Q324,2)</f>
        <v>174.2</v>
      </c>
      <c r="S324" s="7">
        <v>0.25</v>
      </c>
      <c r="T324" s="5">
        <f>ROUND(R324*(1-S324),2)</f>
        <v>130.65</v>
      </c>
      <c r="U324" s="5">
        <f>ROUND(R324*(1+S324),2)</f>
        <v>217.75</v>
      </c>
      <c r="V324" t="s">
        <v>975</v>
      </c>
      <c r="W324" t="s">
        <v>976</v>
      </c>
      <c r="X324" t="s">
        <v>1147</v>
      </c>
      <c r="Y324" t="s">
        <v>98</v>
      </c>
      <c r="Z324" t="s">
        <v>325</v>
      </c>
      <c r="AA324" s="6">
        <f>J324/I324</f>
        <v>1.0</v>
      </c>
      <c r="AB324" s="6">
        <f>J324-F324</f>
        <v>0.0</v>
      </c>
      <c r="AC324" s="5">
        <f>L324*(1-S324)</f>
        <v>97.5</v>
      </c>
      <c r="AD324" s="5">
        <f>L324*(1+S324)</f>
        <v>162.5</v>
      </c>
    </row>
    <row r="325" spans="1:30">
      <c r="A325" t="s">
        <v>1148</v>
      </c>
      <c r="B325" t="s">
        <v>41</v>
      </c>
      <c r="C325" t="s">
        <v>1144</v>
      </c>
      <c r="D325" t="s">
        <v>1149</v>
      </c>
      <c r="E325" t="s">
        <v>1150</v>
      </c>
      <c r="F325" s="9">
        <v>1</v>
      </c>
      <c r="G325" t="s">
        <v>164</v>
      </c>
      <c r="H325" s="7">
        <v>0</v>
      </c>
      <c r="I325" s="9">
        <v>1</v>
      </c>
      <c r="J325" s="6">
        <f>CEILING(F325*(1+H325),I325)</f>
        <v>1</v>
      </c>
      <c r="K325" s="9">
        <v>180</v>
      </c>
      <c r="L325" s="5">
        <f>ROUND(J325*K325,2)</f>
        <v>180.0</v>
      </c>
      <c r="M325" s="9">
        <v>0.45</v>
      </c>
      <c r="N325" s="6">
        <f>ROUND(F325*M325,3)</f>
        <v>0.45</v>
      </c>
      <c r="O325" s="5">
        <f>'Labor rates'!B10</f>
        <v>68</v>
      </c>
      <c r="P325" s="5">
        <f>ROUND(N325*O325,2)</f>
        <v>30.6</v>
      </c>
      <c r="Q325" s="9">
        <v>0</v>
      </c>
      <c r="R325" s="5">
        <f>ROUND(L325+P325+Q325,2)</f>
        <v>210.6</v>
      </c>
      <c r="S325" s="7">
        <v>0.25</v>
      </c>
      <c r="T325" s="5">
        <f>ROUND(R325*(1-S325),2)</f>
        <v>157.95</v>
      </c>
      <c r="U325" s="5">
        <f>ROUND(R325*(1+S325),2)</f>
        <v>263.25</v>
      </c>
      <c r="V325" t="s">
        <v>975</v>
      </c>
      <c r="W325" t="s">
        <v>976</v>
      </c>
      <c r="X325" t="s">
        <v>1147</v>
      </c>
      <c r="Y325" t="s">
        <v>98</v>
      </c>
      <c r="Z325" t="s">
        <v>325</v>
      </c>
      <c r="AA325" s="6">
        <f>J325/I325</f>
        <v>1.0</v>
      </c>
      <c r="AB325" s="6">
        <f>J325-F325</f>
        <v>0.0</v>
      </c>
      <c r="AC325" s="5">
        <f>L325*(1-S325)</f>
        <v>135.0</v>
      </c>
      <c r="AD325" s="5">
        <f>L325*(1+S325)</f>
        <v>225.0</v>
      </c>
    </row>
    <row r="326" spans="1:30">
      <c r="A326" t="s">
        <v>1151</v>
      </c>
      <c r="B326" t="s">
        <v>41</v>
      </c>
      <c r="C326" t="s">
        <v>1144</v>
      </c>
      <c r="D326" t="s">
        <v>1152</v>
      </c>
      <c r="E326" t="s">
        <v>1153</v>
      </c>
      <c r="F326" s="9">
        <v>1</v>
      </c>
      <c r="G326" t="s">
        <v>164</v>
      </c>
      <c r="H326" s="7">
        <v>0</v>
      </c>
      <c r="I326" s="9">
        <v>1</v>
      </c>
      <c r="J326" s="6">
        <f>CEILING(F326*(1+H326),I326)</f>
        <v>1</v>
      </c>
      <c r="K326" s="9">
        <v>9</v>
      </c>
      <c r="L326" s="5">
        <f>ROUND(J326*K326,2)</f>
        <v>9.0</v>
      </c>
      <c r="M326" s="9">
        <v>0.18</v>
      </c>
      <c r="N326" s="6">
        <f>ROUND(F326*M326,3)</f>
        <v>0.18</v>
      </c>
      <c r="O326" s="5">
        <f>'Labor rates'!B10</f>
        <v>68</v>
      </c>
      <c r="P326" s="5">
        <f>ROUND(N326*O326,2)</f>
        <v>12.24</v>
      </c>
      <c r="Q326" s="9">
        <v>0</v>
      </c>
      <c r="R326" s="5">
        <f>ROUND(L326+P326+Q326,2)</f>
        <v>21.24</v>
      </c>
      <c r="S326" s="7">
        <v>0.25</v>
      </c>
      <c r="T326" s="5">
        <f>ROUND(R326*(1-S326),2)</f>
        <v>15.93</v>
      </c>
      <c r="U326" s="5">
        <f>ROUND(R326*(1+S326),2)</f>
        <v>26.55</v>
      </c>
      <c r="V326" t="s">
        <v>975</v>
      </c>
      <c r="W326" t="s">
        <v>976</v>
      </c>
      <c r="X326" t="s">
        <v>1147</v>
      </c>
      <c r="Y326" t="s">
        <v>98</v>
      </c>
      <c r="Z326" t="s">
        <v>325</v>
      </c>
      <c r="AA326" s="6">
        <f>J326/I326</f>
        <v>1.0</v>
      </c>
      <c r="AB326" s="6">
        <f>J326-F326</f>
        <v>0.0</v>
      </c>
      <c r="AC326" s="5">
        <f>L326*(1-S326)</f>
        <v>6.75</v>
      </c>
      <c r="AD326" s="5">
        <f>L326*(1+S326)</f>
        <v>11.25</v>
      </c>
    </row>
    <row r="327" spans="1:30">
      <c r="A327" t="s">
        <v>1154</v>
      </c>
      <c r="B327" t="s">
        <v>41</v>
      </c>
      <c r="C327" t="s">
        <v>1144</v>
      </c>
      <c r="D327" t="s">
        <v>1155</v>
      </c>
      <c r="E327" t="s">
        <v>1156</v>
      </c>
      <c r="F327" s="9">
        <v>3</v>
      </c>
      <c r="G327" t="s">
        <v>164</v>
      </c>
      <c r="H327" s="7">
        <v>0</v>
      </c>
      <c r="I327" s="9">
        <v>1</v>
      </c>
      <c r="J327" s="6">
        <f>CEILING(F327*(1+H327),I327)</f>
        <v>3</v>
      </c>
      <c r="K327" s="9">
        <v>6</v>
      </c>
      <c r="L327" s="5">
        <f>ROUND(J327*K327,2)</f>
        <v>18.0</v>
      </c>
      <c r="M327" s="9">
        <v>0.12</v>
      </c>
      <c r="N327" s="6">
        <f>ROUND(F327*M327,3)</f>
        <v>0.36</v>
      </c>
      <c r="O327" s="5">
        <f>'Labor rates'!B10</f>
        <v>68</v>
      </c>
      <c r="P327" s="5">
        <f>ROUND(N327*O327,2)</f>
        <v>24.48</v>
      </c>
      <c r="Q327" s="9">
        <v>0</v>
      </c>
      <c r="R327" s="5">
        <f>ROUND(L327+P327+Q327,2)</f>
        <v>42.48</v>
      </c>
      <c r="S327" s="7">
        <v>0.25</v>
      </c>
      <c r="T327" s="5">
        <f>ROUND(R327*(1-S327),2)</f>
        <v>31.86</v>
      </c>
      <c r="U327" s="5">
        <f>ROUND(R327*(1+S327),2)</f>
        <v>53.1</v>
      </c>
      <c r="V327" t="s">
        <v>975</v>
      </c>
      <c r="W327" t="s">
        <v>976</v>
      </c>
      <c r="X327" t="s">
        <v>1157</v>
      </c>
      <c r="Y327" t="s">
        <v>98</v>
      </c>
      <c r="Z327" t="s">
        <v>325</v>
      </c>
      <c r="AA327" s="6">
        <f>J327/I327</f>
        <v>3.0</v>
      </c>
      <c r="AB327" s="6">
        <f>J327-F327</f>
        <v>0.0</v>
      </c>
      <c r="AC327" s="5">
        <f>L327*(1-S327)</f>
        <v>13.5</v>
      </c>
      <c r="AD327" s="5">
        <f>L327*(1+S327)</f>
        <v>22.5</v>
      </c>
    </row>
    <row r="328" spans="1:30">
      <c r="A328" t="s">
        <v>1158</v>
      </c>
      <c r="B328" t="s">
        <v>41</v>
      </c>
      <c r="C328" t="s">
        <v>1144</v>
      </c>
      <c r="D328" t="s">
        <v>1159</v>
      </c>
      <c r="E328" t="s">
        <v>1160</v>
      </c>
      <c r="F328" s="9">
        <v>2</v>
      </c>
      <c r="G328" t="s">
        <v>164</v>
      </c>
      <c r="H328" s="7">
        <v>0</v>
      </c>
      <c r="I328" s="9">
        <v>1</v>
      </c>
      <c r="J328" s="6">
        <f>CEILING(F328*(1+H328),I328)</f>
        <v>2</v>
      </c>
      <c r="K328" s="9">
        <v>5</v>
      </c>
      <c r="L328" s="5">
        <f>ROUND(J328*K328,2)</f>
        <v>10.0</v>
      </c>
      <c r="M328" s="9">
        <v>0.15</v>
      </c>
      <c r="N328" s="6">
        <f>ROUND(F328*M328,3)</f>
        <v>0.3</v>
      </c>
      <c r="O328" s="5">
        <f>'Labor rates'!B10</f>
        <v>68</v>
      </c>
      <c r="P328" s="5">
        <f>ROUND(N328*O328,2)</f>
        <v>20.4</v>
      </c>
      <c r="Q328" s="9">
        <v>0</v>
      </c>
      <c r="R328" s="5">
        <f>ROUND(L328+P328+Q328,2)</f>
        <v>30.4</v>
      </c>
      <c r="S328" s="7">
        <v>0.25</v>
      </c>
      <c r="T328" s="5">
        <f>ROUND(R328*(1-S328),2)</f>
        <v>22.8</v>
      </c>
      <c r="U328" s="5">
        <f>ROUND(R328*(1+S328),2)</f>
        <v>38.0</v>
      </c>
      <c r="V328" t="s">
        <v>975</v>
      </c>
      <c r="W328" t="s">
        <v>976</v>
      </c>
      <c r="X328" t="s">
        <v>1161</v>
      </c>
      <c r="Y328" t="s">
        <v>98</v>
      </c>
      <c r="Z328" t="s">
        <v>325</v>
      </c>
      <c r="AA328" s="6">
        <f>J328/I328</f>
        <v>2.0</v>
      </c>
      <c r="AB328" s="6">
        <f>J328-F328</f>
        <v>0.0</v>
      </c>
      <c r="AC328" s="5">
        <f>L328*(1-S328)</f>
        <v>7.5</v>
      </c>
      <c r="AD328" s="5">
        <f>L328*(1+S328)</f>
        <v>12.5</v>
      </c>
    </row>
    <row r="329" spans="1:30">
      <c r="A329" t="s">
        <v>1162</v>
      </c>
      <c r="B329" t="s">
        <v>41</v>
      </c>
      <c r="C329" t="s">
        <v>1144</v>
      </c>
      <c r="D329" t="s">
        <v>1163</v>
      </c>
      <c r="E329" t="s">
        <v>1164</v>
      </c>
      <c r="F329" s="9">
        <v>1</v>
      </c>
      <c r="G329" t="s">
        <v>164</v>
      </c>
      <c r="H329" s="7">
        <v>0</v>
      </c>
      <c r="I329" s="9">
        <v>1</v>
      </c>
      <c r="J329" s="6">
        <f>CEILING(F329*(1+H329),I329)</f>
        <v>1</v>
      </c>
      <c r="K329" s="9">
        <v>80</v>
      </c>
      <c r="L329" s="5">
        <f>ROUND(J329*K329,2)</f>
        <v>80.0</v>
      </c>
      <c r="M329" s="9">
        <v>0.5</v>
      </c>
      <c r="N329" s="6">
        <f>ROUND(F329*M329,3)</f>
        <v>0.5</v>
      </c>
      <c r="O329" s="5">
        <f>'Labor rates'!B10</f>
        <v>68</v>
      </c>
      <c r="P329" s="5">
        <f>ROUND(N329*O329,2)</f>
        <v>34.0</v>
      </c>
      <c r="Q329" s="9">
        <v>0</v>
      </c>
      <c r="R329" s="5">
        <f>ROUND(L329+P329+Q329,2)</f>
        <v>114.0</v>
      </c>
      <c r="S329" s="7">
        <v>0.25</v>
      </c>
      <c r="T329" s="5">
        <f>ROUND(R329*(1-S329),2)</f>
        <v>85.5</v>
      </c>
      <c r="U329" s="5">
        <f>ROUND(R329*(1+S329),2)</f>
        <v>142.5</v>
      </c>
      <c r="V329" t="s">
        <v>975</v>
      </c>
      <c r="W329" t="s">
        <v>976</v>
      </c>
      <c r="X329" t="s">
        <v>1147</v>
      </c>
      <c r="Y329" t="s">
        <v>98</v>
      </c>
      <c r="Z329" t="s">
        <v>325</v>
      </c>
      <c r="AA329" s="6">
        <f>J329/I329</f>
        <v>1.0</v>
      </c>
      <c r="AB329" s="6">
        <f>J329-F329</f>
        <v>0.0</v>
      </c>
      <c r="AC329" s="5">
        <f>L329*(1-S329)</f>
        <v>60.0</v>
      </c>
      <c r="AD329" s="5">
        <f>L329*(1+S329)</f>
        <v>100.0</v>
      </c>
    </row>
    <row r="330" spans="1:30">
      <c r="A330" t="s">
        <v>1165</v>
      </c>
      <c r="B330" t="s">
        <v>41</v>
      </c>
      <c r="C330" t="s">
        <v>1144</v>
      </c>
      <c r="D330" t="s">
        <v>1166</v>
      </c>
      <c r="E330" t="s">
        <v>1167</v>
      </c>
      <c r="F330" s="9">
        <v>1</v>
      </c>
      <c r="G330" t="s">
        <v>164</v>
      </c>
      <c r="H330" s="7">
        <v>0</v>
      </c>
      <c r="I330" s="9">
        <v>1</v>
      </c>
      <c r="J330" s="6">
        <f>CEILING(F330*(1+H330),I330)</f>
        <v>1</v>
      </c>
      <c r="K330" s="9">
        <v>12</v>
      </c>
      <c r="L330" s="5">
        <f>ROUND(J330*K330,2)</f>
        <v>12.0</v>
      </c>
      <c r="M330" s="9">
        <v>0.3</v>
      </c>
      <c r="N330" s="6">
        <f>ROUND(F330*M330,3)</f>
        <v>0.3</v>
      </c>
      <c r="O330" s="5">
        <f>'Labor rates'!B10</f>
        <v>68</v>
      </c>
      <c r="P330" s="5">
        <f>ROUND(N330*O330,2)</f>
        <v>20.4</v>
      </c>
      <c r="Q330" s="9">
        <v>0</v>
      </c>
      <c r="R330" s="5">
        <f>ROUND(L330+P330+Q330,2)</f>
        <v>32.4</v>
      </c>
      <c r="S330" s="7">
        <v>0.25</v>
      </c>
      <c r="T330" s="5">
        <f>ROUND(R330*(1-S330),2)</f>
        <v>24.3</v>
      </c>
      <c r="U330" s="5">
        <f>ROUND(R330*(1+S330),2)</f>
        <v>40.5</v>
      </c>
      <c r="V330" t="s">
        <v>975</v>
      </c>
      <c r="W330" t="s">
        <v>976</v>
      </c>
      <c r="X330" t="s">
        <v>1147</v>
      </c>
      <c r="Y330" t="s">
        <v>98</v>
      </c>
      <c r="Z330" t="s">
        <v>325</v>
      </c>
      <c r="AA330" s="6">
        <f>J330/I330</f>
        <v>1.0</v>
      </c>
      <c r="AB330" s="6">
        <f>J330-F330</f>
        <v>0.0</v>
      </c>
      <c r="AC330" s="5">
        <f>L330*(1-S330)</f>
        <v>9.0</v>
      </c>
      <c r="AD330" s="5">
        <f>L330*(1+S330)</f>
        <v>15.0</v>
      </c>
    </row>
    <row r="331" spans="1:30">
      <c r="A331" t="s">
        <v>1168</v>
      </c>
      <c r="B331" t="s">
        <v>41</v>
      </c>
      <c r="C331" t="s">
        <v>1169</v>
      </c>
      <c r="D331" t="s">
        <v>1145</v>
      </c>
      <c r="E331" t="s">
        <v>1146</v>
      </c>
      <c r="F331" s="9">
        <v>1</v>
      </c>
      <c r="G331" t="s">
        <v>164</v>
      </c>
      <c r="H331" s="7">
        <v>0</v>
      </c>
      <c r="I331" s="9">
        <v>1</v>
      </c>
      <c r="J331" s="6">
        <f>CEILING(F331*(1+H331),I331)</f>
        <v>1</v>
      </c>
      <c r="K331" s="9">
        <v>130</v>
      </c>
      <c r="L331" s="5">
        <f>ROUND(J331*K331,2)</f>
        <v>130.0</v>
      </c>
      <c r="M331" s="9">
        <v>0.65</v>
      </c>
      <c r="N331" s="6">
        <f>ROUND(F331*M331,3)</f>
        <v>0.65</v>
      </c>
      <c r="O331" s="5">
        <f>'Labor rates'!B10</f>
        <v>68</v>
      </c>
      <c r="P331" s="5">
        <f>ROUND(N331*O331,2)</f>
        <v>44.2</v>
      </c>
      <c r="Q331" s="9">
        <v>0</v>
      </c>
      <c r="R331" s="5">
        <f>ROUND(L331+P331+Q331,2)</f>
        <v>174.2</v>
      </c>
      <c r="S331" s="7">
        <v>0.25</v>
      </c>
      <c r="T331" s="5">
        <f>ROUND(R331*(1-S331),2)</f>
        <v>130.65</v>
      </c>
      <c r="U331" s="5">
        <f>ROUND(R331*(1+S331),2)</f>
        <v>217.75</v>
      </c>
      <c r="V331" t="s">
        <v>975</v>
      </c>
      <c r="W331" t="s">
        <v>976</v>
      </c>
      <c r="X331" t="s">
        <v>1170</v>
      </c>
      <c r="Y331" t="s">
        <v>98</v>
      </c>
      <c r="Z331" t="s">
        <v>325</v>
      </c>
      <c r="AA331" s="6">
        <f>J331/I331</f>
        <v>1.0</v>
      </c>
      <c r="AB331" s="6">
        <f>J331-F331</f>
        <v>0.0</v>
      </c>
      <c r="AC331" s="5">
        <f>L331*(1-S331)</f>
        <v>97.5</v>
      </c>
      <c r="AD331" s="5">
        <f>L331*(1+S331)</f>
        <v>162.5</v>
      </c>
    </row>
    <row r="332" spans="1:30">
      <c r="A332" t="s">
        <v>1171</v>
      </c>
      <c r="B332" t="s">
        <v>41</v>
      </c>
      <c r="C332" t="s">
        <v>1169</v>
      </c>
      <c r="D332" t="s">
        <v>1149</v>
      </c>
      <c r="E332" t="s">
        <v>1150</v>
      </c>
      <c r="F332" s="9">
        <v>1</v>
      </c>
      <c r="G332" t="s">
        <v>164</v>
      </c>
      <c r="H332" s="7">
        <v>0</v>
      </c>
      <c r="I332" s="9">
        <v>1</v>
      </c>
      <c r="J332" s="6">
        <f>CEILING(F332*(1+H332),I332)</f>
        <v>1</v>
      </c>
      <c r="K332" s="9">
        <v>180</v>
      </c>
      <c r="L332" s="5">
        <f>ROUND(J332*K332,2)</f>
        <v>180.0</v>
      </c>
      <c r="M332" s="9">
        <v>0.45</v>
      </c>
      <c r="N332" s="6">
        <f>ROUND(F332*M332,3)</f>
        <v>0.45</v>
      </c>
      <c r="O332" s="5">
        <f>'Labor rates'!B10</f>
        <v>68</v>
      </c>
      <c r="P332" s="5">
        <f>ROUND(N332*O332,2)</f>
        <v>30.6</v>
      </c>
      <c r="Q332" s="9">
        <v>0</v>
      </c>
      <c r="R332" s="5">
        <f>ROUND(L332+P332+Q332,2)</f>
        <v>210.6</v>
      </c>
      <c r="S332" s="7">
        <v>0.25</v>
      </c>
      <c r="T332" s="5">
        <f>ROUND(R332*(1-S332),2)</f>
        <v>157.95</v>
      </c>
      <c r="U332" s="5">
        <f>ROUND(R332*(1+S332),2)</f>
        <v>263.25</v>
      </c>
      <c r="V332" t="s">
        <v>975</v>
      </c>
      <c r="W332" t="s">
        <v>976</v>
      </c>
      <c r="X332" t="s">
        <v>1170</v>
      </c>
      <c r="Y332" t="s">
        <v>98</v>
      </c>
      <c r="Z332" t="s">
        <v>325</v>
      </c>
      <c r="AA332" s="6">
        <f>J332/I332</f>
        <v>1.0</v>
      </c>
      <c r="AB332" s="6">
        <f>J332-F332</f>
        <v>0.0</v>
      </c>
      <c r="AC332" s="5">
        <f>L332*(1-S332)</f>
        <v>135.0</v>
      </c>
      <c r="AD332" s="5">
        <f>L332*(1+S332)</f>
        <v>225.0</v>
      </c>
    </row>
    <row r="333" spans="1:30">
      <c r="A333" t="s">
        <v>1172</v>
      </c>
      <c r="B333" t="s">
        <v>41</v>
      </c>
      <c r="C333" t="s">
        <v>1169</v>
      </c>
      <c r="D333" t="s">
        <v>1152</v>
      </c>
      <c r="E333" t="s">
        <v>1153</v>
      </c>
      <c r="F333" s="9">
        <v>1</v>
      </c>
      <c r="G333" t="s">
        <v>164</v>
      </c>
      <c r="H333" s="7">
        <v>0</v>
      </c>
      <c r="I333" s="9">
        <v>1</v>
      </c>
      <c r="J333" s="6">
        <f>CEILING(F333*(1+H333),I333)</f>
        <v>1</v>
      </c>
      <c r="K333" s="9">
        <v>9</v>
      </c>
      <c r="L333" s="5">
        <f>ROUND(J333*K333,2)</f>
        <v>9.0</v>
      </c>
      <c r="M333" s="9">
        <v>0.18</v>
      </c>
      <c r="N333" s="6">
        <f>ROUND(F333*M333,3)</f>
        <v>0.18</v>
      </c>
      <c r="O333" s="5">
        <f>'Labor rates'!B10</f>
        <v>68</v>
      </c>
      <c r="P333" s="5">
        <f>ROUND(N333*O333,2)</f>
        <v>12.24</v>
      </c>
      <c r="Q333" s="9">
        <v>0</v>
      </c>
      <c r="R333" s="5">
        <f>ROUND(L333+P333+Q333,2)</f>
        <v>21.24</v>
      </c>
      <c r="S333" s="7">
        <v>0.25</v>
      </c>
      <c r="T333" s="5">
        <f>ROUND(R333*(1-S333),2)</f>
        <v>15.93</v>
      </c>
      <c r="U333" s="5">
        <f>ROUND(R333*(1+S333),2)</f>
        <v>26.55</v>
      </c>
      <c r="V333" t="s">
        <v>975</v>
      </c>
      <c r="W333" t="s">
        <v>976</v>
      </c>
      <c r="X333" t="s">
        <v>1170</v>
      </c>
      <c r="Y333" t="s">
        <v>98</v>
      </c>
      <c r="Z333" t="s">
        <v>325</v>
      </c>
      <c r="AA333" s="6">
        <f>J333/I333</f>
        <v>1.0</v>
      </c>
      <c r="AB333" s="6">
        <f>J333-F333</f>
        <v>0.0</v>
      </c>
      <c r="AC333" s="5">
        <f>L333*(1-S333)</f>
        <v>6.75</v>
      </c>
      <c r="AD333" s="5">
        <f>L333*(1+S333)</f>
        <v>11.25</v>
      </c>
    </row>
    <row r="334" spans="1:30">
      <c r="A334" t="s">
        <v>1173</v>
      </c>
      <c r="B334" t="s">
        <v>41</v>
      </c>
      <c r="C334" t="s">
        <v>1169</v>
      </c>
      <c r="D334" t="s">
        <v>1155</v>
      </c>
      <c r="E334" t="s">
        <v>1156</v>
      </c>
      <c r="F334" s="9">
        <v>3</v>
      </c>
      <c r="G334" t="s">
        <v>164</v>
      </c>
      <c r="H334" s="7">
        <v>0</v>
      </c>
      <c r="I334" s="9">
        <v>1</v>
      </c>
      <c r="J334" s="6">
        <f>CEILING(F334*(1+H334),I334)</f>
        <v>3</v>
      </c>
      <c r="K334" s="9">
        <v>6</v>
      </c>
      <c r="L334" s="5">
        <f>ROUND(J334*K334,2)</f>
        <v>18.0</v>
      </c>
      <c r="M334" s="9">
        <v>0.12</v>
      </c>
      <c r="N334" s="6">
        <f>ROUND(F334*M334,3)</f>
        <v>0.36</v>
      </c>
      <c r="O334" s="5">
        <f>'Labor rates'!B10</f>
        <v>68</v>
      </c>
      <c r="P334" s="5">
        <f>ROUND(N334*O334,2)</f>
        <v>24.48</v>
      </c>
      <c r="Q334" s="9">
        <v>0</v>
      </c>
      <c r="R334" s="5">
        <f>ROUND(L334+P334+Q334,2)</f>
        <v>42.48</v>
      </c>
      <c r="S334" s="7">
        <v>0.25</v>
      </c>
      <c r="T334" s="5">
        <f>ROUND(R334*(1-S334),2)</f>
        <v>31.86</v>
      </c>
      <c r="U334" s="5">
        <f>ROUND(R334*(1+S334),2)</f>
        <v>53.1</v>
      </c>
      <c r="V334" t="s">
        <v>975</v>
      </c>
      <c r="W334" t="s">
        <v>976</v>
      </c>
      <c r="X334" t="s">
        <v>1174</v>
      </c>
      <c r="Y334" t="s">
        <v>98</v>
      </c>
      <c r="Z334" t="s">
        <v>325</v>
      </c>
      <c r="AA334" s="6">
        <f>J334/I334</f>
        <v>3.0</v>
      </c>
      <c r="AB334" s="6">
        <f>J334-F334</f>
        <v>0.0</v>
      </c>
      <c r="AC334" s="5">
        <f>L334*(1-S334)</f>
        <v>13.5</v>
      </c>
      <c r="AD334" s="5">
        <f>L334*(1+S334)</f>
        <v>22.5</v>
      </c>
    </row>
    <row r="335" spans="1:30">
      <c r="A335" t="s">
        <v>1175</v>
      </c>
      <c r="B335" t="s">
        <v>41</v>
      </c>
      <c r="C335" t="s">
        <v>1169</v>
      </c>
      <c r="D335" t="s">
        <v>1159</v>
      </c>
      <c r="E335" t="s">
        <v>1160</v>
      </c>
      <c r="F335" s="9">
        <v>2</v>
      </c>
      <c r="G335" t="s">
        <v>164</v>
      </c>
      <c r="H335" s="7">
        <v>0</v>
      </c>
      <c r="I335" s="9">
        <v>1</v>
      </c>
      <c r="J335" s="6">
        <f>CEILING(F335*(1+H335),I335)</f>
        <v>2</v>
      </c>
      <c r="K335" s="9">
        <v>5</v>
      </c>
      <c r="L335" s="5">
        <f>ROUND(J335*K335,2)</f>
        <v>10.0</v>
      </c>
      <c r="M335" s="9">
        <v>0.15</v>
      </c>
      <c r="N335" s="6">
        <f>ROUND(F335*M335,3)</f>
        <v>0.3</v>
      </c>
      <c r="O335" s="5">
        <f>'Labor rates'!B10</f>
        <v>68</v>
      </c>
      <c r="P335" s="5">
        <f>ROUND(N335*O335,2)</f>
        <v>20.4</v>
      </c>
      <c r="Q335" s="9">
        <v>0</v>
      </c>
      <c r="R335" s="5">
        <f>ROUND(L335+P335+Q335,2)</f>
        <v>30.4</v>
      </c>
      <c r="S335" s="7">
        <v>0.25</v>
      </c>
      <c r="T335" s="5">
        <f>ROUND(R335*(1-S335),2)</f>
        <v>22.8</v>
      </c>
      <c r="U335" s="5">
        <f>ROUND(R335*(1+S335),2)</f>
        <v>38.0</v>
      </c>
      <c r="V335" t="s">
        <v>975</v>
      </c>
      <c r="W335" t="s">
        <v>976</v>
      </c>
      <c r="X335" t="s">
        <v>1176</v>
      </c>
      <c r="Y335" t="s">
        <v>98</v>
      </c>
      <c r="Z335" t="s">
        <v>325</v>
      </c>
      <c r="AA335" s="6">
        <f>J335/I335</f>
        <v>2.0</v>
      </c>
      <c r="AB335" s="6">
        <f>J335-F335</f>
        <v>0.0</v>
      </c>
      <c r="AC335" s="5">
        <f>L335*(1-S335)</f>
        <v>7.5</v>
      </c>
      <c r="AD335" s="5">
        <f>L335*(1+S335)</f>
        <v>12.5</v>
      </c>
    </row>
    <row r="336" spans="1:30">
      <c r="A336" t="s">
        <v>1177</v>
      </c>
      <c r="B336" t="s">
        <v>41</v>
      </c>
      <c r="C336" t="s">
        <v>1169</v>
      </c>
      <c r="D336" t="s">
        <v>1163</v>
      </c>
      <c r="E336" t="s">
        <v>1164</v>
      </c>
      <c r="F336" s="9">
        <v>1</v>
      </c>
      <c r="G336" t="s">
        <v>164</v>
      </c>
      <c r="H336" s="7">
        <v>0</v>
      </c>
      <c r="I336" s="9">
        <v>1</v>
      </c>
      <c r="J336" s="6">
        <f>CEILING(F336*(1+H336),I336)</f>
        <v>1</v>
      </c>
      <c r="K336" s="9">
        <v>80</v>
      </c>
      <c r="L336" s="5">
        <f>ROUND(J336*K336,2)</f>
        <v>80.0</v>
      </c>
      <c r="M336" s="9">
        <v>0.5</v>
      </c>
      <c r="N336" s="6">
        <f>ROUND(F336*M336,3)</f>
        <v>0.5</v>
      </c>
      <c r="O336" s="5">
        <f>'Labor rates'!B10</f>
        <v>68</v>
      </c>
      <c r="P336" s="5">
        <f>ROUND(N336*O336,2)</f>
        <v>34.0</v>
      </c>
      <c r="Q336" s="9">
        <v>0</v>
      </c>
      <c r="R336" s="5">
        <f>ROUND(L336+P336+Q336,2)</f>
        <v>114.0</v>
      </c>
      <c r="S336" s="7">
        <v>0.25</v>
      </c>
      <c r="T336" s="5">
        <f>ROUND(R336*(1-S336),2)</f>
        <v>85.5</v>
      </c>
      <c r="U336" s="5">
        <f>ROUND(R336*(1+S336),2)</f>
        <v>142.5</v>
      </c>
      <c r="V336" t="s">
        <v>975</v>
      </c>
      <c r="W336" t="s">
        <v>976</v>
      </c>
      <c r="X336" t="s">
        <v>1170</v>
      </c>
      <c r="Y336" t="s">
        <v>98</v>
      </c>
      <c r="Z336" t="s">
        <v>325</v>
      </c>
      <c r="AA336" s="6">
        <f>J336/I336</f>
        <v>1.0</v>
      </c>
      <c r="AB336" s="6">
        <f>J336-F336</f>
        <v>0.0</v>
      </c>
      <c r="AC336" s="5">
        <f>L336*(1-S336)</f>
        <v>60.0</v>
      </c>
      <c r="AD336" s="5">
        <f>L336*(1+S336)</f>
        <v>100.0</v>
      </c>
    </row>
    <row r="337" spans="1:30">
      <c r="A337" t="s">
        <v>1178</v>
      </c>
      <c r="B337" t="s">
        <v>41</v>
      </c>
      <c r="C337" t="s">
        <v>1169</v>
      </c>
      <c r="D337" t="s">
        <v>1166</v>
      </c>
      <c r="E337" t="s">
        <v>1167</v>
      </c>
      <c r="F337" s="9">
        <v>1</v>
      </c>
      <c r="G337" t="s">
        <v>164</v>
      </c>
      <c r="H337" s="7">
        <v>0</v>
      </c>
      <c r="I337" s="9">
        <v>1</v>
      </c>
      <c r="J337" s="6">
        <f>CEILING(F337*(1+H337),I337)</f>
        <v>1</v>
      </c>
      <c r="K337" s="9">
        <v>12</v>
      </c>
      <c r="L337" s="5">
        <f>ROUND(J337*K337,2)</f>
        <v>12.0</v>
      </c>
      <c r="M337" s="9">
        <v>0.3</v>
      </c>
      <c r="N337" s="6">
        <f>ROUND(F337*M337,3)</f>
        <v>0.3</v>
      </c>
      <c r="O337" s="5">
        <f>'Labor rates'!B10</f>
        <v>68</v>
      </c>
      <c r="P337" s="5">
        <f>ROUND(N337*O337,2)</f>
        <v>20.4</v>
      </c>
      <c r="Q337" s="9">
        <v>0</v>
      </c>
      <c r="R337" s="5">
        <f>ROUND(L337+P337+Q337,2)</f>
        <v>32.4</v>
      </c>
      <c r="S337" s="7">
        <v>0.25</v>
      </c>
      <c r="T337" s="5">
        <f>ROUND(R337*(1-S337),2)</f>
        <v>24.3</v>
      </c>
      <c r="U337" s="5">
        <f>ROUND(R337*(1+S337),2)</f>
        <v>40.5</v>
      </c>
      <c r="V337" t="s">
        <v>975</v>
      </c>
      <c r="W337" t="s">
        <v>976</v>
      </c>
      <c r="X337" t="s">
        <v>1170</v>
      </c>
      <c r="Y337" t="s">
        <v>98</v>
      </c>
      <c r="Z337" t="s">
        <v>325</v>
      </c>
      <c r="AA337" s="6">
        <f>J337/I337</f>
        <v>1.0</v>
      </c>
      <c r="AB337" s="6">
        <f>J337-F337</f>
        <v>0.0</v>
      </c>
      <c r="AC337" s="5">
        <f>L337*(1-S337)</f>
        <v>9.0</v>
      </c>
      <c r="AD337" s="5">
        <f>L337*(1+S337)</f>
        <v>15.0</v>
      </c>
    </row>
    <row r="338" spans="1:30">
      <c r="A338" t="s">
        <v>1179</v>
      </c>
      <c r="B338" t="s">
        <v>41</v>
      </c>
      <c r="C338" t="s">
        <v>1180</v>
      </c>
      <c r="D338" t="s">
        <v>1145</v>
      </c>
      <c r="E338" t="s">
        <v>1146</v>
      </c>
      <c r="F338" s="9">
        <v>1</v>
      </c>
      <c r="G338" t="s">
        <v>164</v>
      </c>
      <c r="H338" s="7">
        <v>0</v>
      </c>
      <c r="I338" s="9">
        <v>1</v>
      </c>
      <c r="J338" s="6">
        <f>CEILING(F338*(1+H338),I338)</f>
        <v>1</v>
      </c>
      <c r="K338" s="9">
        <v>130</v>
      </c>
      <c r="L338" s="5">
        <f>ROUND(J338*K338,2)</f>
        <v>130.0</v>
      </c>
      <c r="M338" s="9">
        <v>0.65</v>
      </c>
      <c r="N338" s="6">
        <f>ROUND(F338*M338,3)</f>
        <v>0.65</v>
      </c>
      <c r="O338" s="5">
        <f>'Labor rates'!B10</f>
        <v>68</v>
      </c>
      <c r="P338" s="5">
        <f>ROUND(N338*O338,2)</f>
        <v>44.2</v>
      </c>
      <c r="Q338" s="9">
        <v>0</v>
      </c>
      <c r="R338" s="5">
        <f>ROUND(L338+P338+Q338,2)</f>
        <v>174.2</v>
      </c>
      <c r="S338" s="7">
        <v>0.25</v>
      </c>
      <c r="T338" s="5">
        <f>ROUND(R338*(1-S338),2)</f>
        <v>130.65</v>
      </c>
      <c r="U338" s="5">
        <f>ROUND(R338*(1+S338),2)</f>
        <v>217.75</v>
      </c>
      <c r="V338" t="s">
        <v>975</v>
      </c>
      <c r="W338" t="s">
        <v>976</v>
      </c>
      <c r="X338" t="s">
        <v>1181</v>
      </c>
      <c r="Y338" t="s">
        <v>98</v>
      </c>
      <c r="Z338" t="s">
        <v>325</v>
      </c>
      <c r="AA338" s="6">
        <f>J338/I338</f>
        <v>1.0</v>
      </c>
      <c r="AB338" s="6">
        <f>J338-F338</f>
        <v>0.0</v>
      </c>
      <c r="AC338" s="5">
        <f>L338*(1-S338)</f>
        <v>97.5</v>
      </c>
      <c r="AD338" s="5">
        <f>L338*(1+S338)</f>
        <v>162.5</v>
      </c>
    </row>
    <row r="339" spans="1:30">
      <c r="A339" t="s">
        <v>1182</v>
      </c>
      <c r="B339" t="s">
        <v>41</v>
      </c>
      <c r="C339" t="s">
        <v>1180</v>
      </c>
      <c r="D339" t="s">
        <v>1149</v>
      </c>
      <c r="E339" t="s">
        <v>1150</v>
      </c>
      <c r="F339" s="9">
        <v>1</v>
      </c>
      <c r="G339" t="s">
        <v>164</v>
      </c>
      <c r="H339" s="7">
        <v>0</v>
      </c>
      <c r="I339" s="9">
        <v>1</v>
      </c>
      <c r="J339" s="6">
        <f>CEILING(F339*(1+H339),I339)</f>
        <v>1</v>
      </c>
      <c r="K339" s="9">
        <v>180</v>
      </c>
      <c r="L339" s="5">
        <f>ROUND(J339*K339,2)</f>
        <v>180.0</v>
      </c>
      <c r="M339" s="9">
        <v>0.45</v>
      </c>
      <c r="N339" s="6">
        <f>ROUND(F339*M339,3)</f>
        <v>0.45</v>
      </c>
      <c r="O339" s="5">
        <f>'Labor rates'!B10</f>
        <v>68</v>
      </c>
      <c r="P339" s="5">
        <f>ROUND(N339*O339,2)</f>
        <v>30.6</v>
      </c>
      <c r="Q339" s="9">
        <v>0</v>
      </c>
      <c r="R339" s="5">
        <f>ROUND(L339+P339+Q339,2)</f>
        <v>210.6</v>
      </c>
      <c r="S339" s="7">
        <v>0.25</v>
      </c>
      <c r="T339" s="5">
        <f>ROUND(R339*(1-S339),2)</f>
        <v>157.95</v>
      </c>
      <c r="U339" s="5">
        <f>ROUND(R339*(1+S339),2)</f>
        <v>263.25</v>
      </c>
      <c r="V339" t="s">
        <v>975</v>
      </c>
      <c r="W339" t="s">
        <v>976</v>
      </c>
      <c r="X339" t="s">
        <v>1181</v>
      </c>
      <c r="Y339" t="s">
        <v>98</v>
      </c>
      <c r="Z339" t="s">
        <v>325</v>
      </c>
      <c r="AA339" s="6">
        <f>J339/I339</f>
        <v>1.0</v>
      </c>
      <c r="AB339" s="6">
        <f>J339-F339</f>
        <v>0.0</v>
      </c>
      <c r="AC339" s="5">
        <f>L339*(1-S339)</f>
        <v>135.0</v>
      </c>
      <c r="AD339" s="5">
        <f>L339*(1+S339)</f>
        <v>225.0</v>
      </c>
    </row>
    <row r="340" spans="1:30">
      <c r="A340" t="s">
        <v>1183</v>
      </c>
      <c r="B340" t="s">
        <v>41</v>
      </c>
      <c r="C340" t="s">
        <v>1180</v>
      </c>
      <c r="D340" t="s">
        <v>1152</v>
      </c>
      <c r="E340" t="s">
        <v>1153</v>
      </c>
      <c r="F340" s="9">
        <v>1</v>
      </c>
      <c r="G340" t="s">
        <v>164</v>
      </c>
      <c r="H340" s="7">
        <v>0</v>
      </c>
      <c r="I340" s="9">
        <v>1</v>
      </c>
      <c r="J340" s="6">
        <f>CEILING(F340*(1+H340),I340)</f>
        <v>1</v>
      </c>
      <c r="K340" s="9">
        <v>9</v>
      </c>
      <c r="L340" s="5">
        <f>ROUND(J340*K340,2)</f>
        <v>9.0</v>
      </c>
      <c r="M340" s="9">
        <v>0.18</v>
      </c>
      <c r="N340" s="6">
        <f>ROUND(F340*M340,3)</f>
        <v>0.18</v>
      </c>
      <c r="O340" s="5">
        <f>'Labor rates'!B10</f>
        <v>68</v>
      </c>
      <c r="P340" s="5">
        <f>ROUND(N340*O340,2)</f>
        <v>12.24</v>
      </c>
      <c r="Q340" s="9">
        <v>0</v>
      </c>
      <c r="R340" s="5">
        <f>ROUND(L340+P340+Q340,2)</f>
        <v>21.24</v>
      </c>
      <c r="S340" s="7">
        <v>0.25</v>
      </c>
      <c r="T340" s="5">
        <f>ROUND(R340*(1-S340),2)</f>
        <v>15.93</v>
      </c>
      <c r="U340" s="5">
        <f>ROUND(R340*(1+S340),2)</f>
        <v>26.55</v>
      </c>
      <c r="V340" t="s">
        <v>975</v>
      </c>
      <c r="W340" t="s">
        <v>976</v>
      </c>
      <c r="X340" t="s">
        <v>1181</v>
      </c>
      <c r="Y340" t="s">
        <v>98</v>
      </c>
      <c r="Z340" t="s">
        <v>325</v>
      </c>
      <c r="AA340" s="6">
        <f>J340/I340</f>
        <v>1.0</v>
      </c>
      <c r="AB340" s="6">
        <f>J340-F340</f>
        <v>0.0</v>
      </c>
      <c r="AC340" s="5">
        <f>L340*(1-S340)</f>
        <v>6.75</v>
      </c>
      <c r="AD340" s="5">
        <f>L340*(1+S340)</f>
        <v>11.25</v>
      </c>
    </row>
    <row r="341" spans="1:30">
      <c r="A341" t="s">
        <v>1184</v>
      </c>
      <c r="B341" t="s">
        <v>41</v>
      </c>
      <c r="C341" t="s">
        <v>1180</v>
      </c>
      <c r="D341" t="s">
        <v>1155</v>
      </c>
      <c r="E341" t="s">
        <v>1156</v>
      </c>
      <c r="F341" s="9">
        <v>3</v>
      </c>
      <c r="G341" t="s">
        <v>164</v>
      </c>
      <c r="H341" s="7">
        <v>0</v>
      </c>
      <c r="I341" s="9">
        <v>1</v>
      </c>
      <c r="J341" s="6">
        <f>CEILING(F341*(1+H341),I341)</f>
        <v>3</v>
      </c>
      <c r="K341" s="9">
        <v>6</v>
      </c>
      <c r="L341" s="5">
        <f>ROUND(J341*K341,2)</f>
        <v>18.0</v>
      </c>
      <c r="M341" s="9">
        <v>0.12</v>
      </c>
      <c r="N341" s="6">
        <f>ROUND(F341*M341,3)</f>
        <v>0.36</v>
      </c>
      <c r="O341" s="5">
        <f>'Labor rates'!B10</f>
        <v>68</v>
      </c>
      <c r="P341" s="5">
        <f>ROUND(N341*O341,2)</f>
        <v>24.48</v>
      </c>
      <c r="Q341" s="9">
        <v>0</v>
      </c>
      <c r="R341" s="5">
        <f>ROUND(L341+P341+Q341,2)</f>
        <v>42.48</v>
      </c>
      <c r="S341" s="7">
        <v>0.25</v>
      </c>
      <c r="T341" s="5">
        <f>ROUND(R341*(1-S341),2)</f>
        <v>31.86</v>
      </c>
      <c r="U341" s="5">
        <f>ROUND(R341*(1+S341),2)</f>
        <v>53.1</v>
      </c>
      <c r="V341" t="s">
        <v>975</v>
      </c>
      <c r="W341" t="s">
        <v>976</v>
      </c>
      <c r="X341" t="s">
        <v>1185</v>
      </c>
      <c r="Y341" t="s">
        <v>98</v>
      </c>
      <c r="Z341" t="s">
        <v>325</v>
      </c>
      <c r="AA341" s="6">
        <f>J341/I341</f>
        <v>3.0</v>
      </c>
      <c r="AB341" s="6">
        <f>J341-F341</f>
        <v>0.0</v>
      </c>
      <c r="AC341" s="5">
        <f>L341*(1-S341)</f>
        <v>13.5</v>
      </c>
      <c r="AD341" s="5">
        <f>L341*(1+S341)</f>
        <v>22.5</v>
      </c>
    </row>
    <row r="342" spans="1:30">
      <c r="A342" t="s">
        <v>1186</v>
      </c>
      <c r="B342" t="s">
        <v>41</v>
      </c>
      <c r="C342" t="s">
        <v>1180</v>
      </c>
      <c r="D342" t="s">
        <v>1159</v>
      </c>
      <c r="E342" t="s">
        <v>1160</v>
      </c>
      <c r="F342" s="9">
        <v>2</v>
      </c>
      <c r="G342" t="s">
        <v>164</v>
      </c>
      <c r="H342" s="7">
        <v>0</v>
      </c>
      <c r="I342" s="9">
        <v>1</v>
      </c>
      <c r="J342" s="6">
        <f>CEILING(F342*(1+H342),I342)</f>
        <v>2</v>
      </c>
      <c r="K342" s="9">
        <v>5</v>
      </c>
      <c r="L342" s="5">
        <f>ROUND(J342*K342,2)</f>
        <v>10.0</v>
      </c>
      <c r="M342" s="9">
        <v>0.15</v>
      </c>
      <c r="N342" s="6">
        <f>ROUND(F342*M342,3)</f>
        <v>0.3</v>
      </c>
      <c r="O342" s="5">
        <f>'Labor rates'!B10</f>
        <v>68</v>
      </c>
      <c r="P342" s="5">
        <f>ROUND(N342*O342,2)</f>
        <v>20.4</v>
      </c>
      <c r="Q342" s="9">
        <v>0</v>
      </c>
      <c r="R342" s="5">
        <f>ROUND(L342+P342+Q342,2)</f>
        <v>30.4</v>
      </c>
      <c r="S342" s="7">
        <v>0.25</v>
      </c>
      <c r="T342" s="5">
        <f>ROUND(R342*(1-S342),2)</f>
        <v>22.8</v>
      </c>
      <c r="U342" s="5">
        <f>ROUND(R342*(1+S342),2)</f>
        <v>38.0</v>
      </c>
      <c r="V342" t="s">
        <v>975</v>
      </c>
      <c r="W342" t="s">
        <v>976</v>
      </c>
      <c r="X342" t="s">
        <v>1187</v>
      </c>
      <c r="Y342" t="s">
        <v>98</v>
      </c>
      <c r="Z342" t="s">
        <v>325</v>
      </c>
      <c r="AA342" s="6">
        <f>J342/I342</f>
        <v>2.0</v>
      </c>
      <c r="AB342" s="6">
        <f>J342-F342</f>
        <v>0.0</v>
      </c>
      <c r="AC342" s="5">
        <f>L342*(1-S342)</f>
        <v>7.5</v>
      </c>
      <c r="AD342" s="5">
        <f>L342*(1+S342)</f>
        <v>12.5</v>
      </c>
    </row>
    <row r="343" spans="1:30">
      <c r="A343" t="s">
        <v>1188</v>
      </c>
      <c r="B343" t="s">
        <v>41</v>
      </c>
      <c r="C343" t="s">
        <v>1180</v>
      </c>
      <c r="D343" t="s">
        <v>1163</v>
      </c>
      <c r="E343" t="s">
        <v>1164</v>
      </c>
      <c r="F343" s="9">
        <v>1</v>
      </c>
      <c r="G343" t="s">
        <v>164</v>
      </c>
      <c r="H343" s="7">
        <v>0</v>
      </c>
      <c r="I343" s="9">
        <v>1</v>
      </c>
      <c r="J343" s="6">
        <f>CEILING(F343*(1+H343),I343)</f>
        <v>1</v>
      </c>
      <c r="K343" s="9">
        <v>80</v>
      </c>
      <c r="L343" s="5">
        <f>ROUND(J343*K343,2)</f>
        <v>80.0</v>
      </c>
      <c r="M343" s="9">
        <v>0.5</v>
      </c>
      <c r="N343" s="6">
        <f>ROUND(F343*M343,3)</f>
        <v>0.5</v>
      </c>
      <c r="O343" s="5">
        <f>'Labor rates'!B10</f>
        <v>68</v>
      </c>
      <c r="P343" s="5">
        <f>ROUND(N343*O343,2)</f>
        <v>34.0</v>
      </c>
      <c r="Q343" s="9">
        <v>0</v>
      </c>
      <c r="R343" s="5">
        <f>ROUND(L343+P343+Q343,2)</f>
        <v>114.0</v>
      </c>
      <c r="S343" s="7">
        <v>0.25</v>
      </c>
      <c r="T343" s="5">
        <f>ROUND(R343*(1-S343),2)</f>
        <v>85.5</v>
      </c>
      <c r="U343" s="5">
        <f>ROUND(R343*(1+S343),2)</f>
        <v>142.5</v>
      </c>
      <c r="V343" t="s">
        <v>975</v>
      </c>
      <c r="W343" t="s">
        <v>976</v>
      </c>
      <c r="X343" t="s">
        <v>1181</v>
      </c>
      <c r="Y343" t="s">
        <v>98</v>
      </c>
      <c r="Z343" t="s">
        <v>325</v>
      </c>
      <c r="AA343" s="6">
        <f>J343/I343</f>
        <v>1.0</v>
      </c>
      <c r="AB343" s="6">
        <f>J343-F343</f>
        <v>0.0</v>
      </c>
      <c r="AC343" s="5">
        <f>L343*(1-S343)</f>
        <v>60.0</v>
      </c>
      <c r="AD343" s="5">
        <f>L343*(1+S343)</f>
        <v>100.0</v>
      </c>
    </row>
    <row r="344" spans="1:30">
      <c r="A344" t="s">
        <v>1189</v>
      </c>
      <c r="B344" t="s">
        <v>41</v>
      </c>
      <c r="C344" t="s">
        <v>1180</v>
      </c>
      <c r="D344" t="s">
        <v>1166</v>
      </c>
      <c r="E344" t="s">
        <v>1167</v>
      </c>
      <c r="F344" s="9">
        <v>1</v>
      </c>
      <c r="G344" t="s">
        <v>164</v>
      </c>
      <c r="H344" s="7">
        <v>0</v>
      </c>
      <c r="I344" s="9">
        <v>1</v>
      </c>
      <c r="J344" s="6">
        <f>CEILING(F344*(1+H344),I344)</f>
        <v>1</v>
      </c>
      <c r="K344" s="9">
        <v>12</v>
      </c>
      <c r="L344" s="5">
        <f>ROUND(J344*K344,2)</f>
        <v>12.0</v>
      </c>
      <c r="M344" s="9">
        <v>0.3</v>
      </c>
      <c r="N344" s="6">
        <f>ROUND(F344*M344,3)</f>
        <v>0.3</v>
      </c>
      <c r="O344" s="5">
        <f>'Labor rates'!B10</f>
        <v>68</v>
      </c>
      <c r="P344" s="5">
        <f>ROUND(N344*O344,2)</f>
        <v>20.4</v>
      </c>
      <c r="Q344" s="9">
        <v>0</v>
      </c>
      <c r="R344" s="5">
        <f>ROUND(L344+P344+Q344,2)</f>
        <v>32.4</v>
      </c>
      <c r="S344" s="7">
        <v>0.25</v>
      </c>
      <c r="T344" s="5">
        <f>ROUND(R344*(1-S344),2)</f>
        <v>24.3</v>
      </c>
      <c r="U344" s="5">
        <f>ROUND(R344*(1+S344),2)</f>
        <v>40.5</v>
      </c>
      <c r="V344" t="s">
        <v>975</v>
      </c>
      <c r="W344" t="s">
        <v>976</v>
      </c>
      <c r="X344" t="s">
        <v>1181</v>
      </c>
      <c r="Y344" t="s">
        <v>98</v>
      </c>
      <c r="Z344" t="s">
        <v>325</v>
      </c>
      <c r="AA344" s="6">
        <f>J344/I344</f>
        <v>1.0</v>
      </c>
      <c r="AB344" s="6">
        <f>J344-F344</f>
        <v>0.0</v>
      </c>
      <c r="AC344" s="5">
        <f>L344*(1-S344)</f>
        <v>9.0</v>
      </c>
      <c r="AD344" s="5">
        <f>L344*(1+S344)</f>
        <v>15.0</v>
      </c>
    </row>
    <row r="345" spans="1:30">
      <c r="A345" t="s">
        <v>1190</v>
      </c>
      <c r="B345" t="s">
        <v>41</v>
      </c>
      <c r="C345" t="s">
        <v>1191</v>
      </c>
      <c r="D345" t="s">
        <v>1145</v>
      </c>
      <c r="E345" t="s">
        <v>1146</v>
      </c>
      <c r="F345" s="9">
        <v>1</v>
      </c>
      <c r="G345" t="s">
        <v>164</v>
      </c>
      <c r="H345" s="7">
        <v>0</v>
      </c>
      <c r="I345" s="9">
        <v>1</v>
      </c>
      <c r="J345" s="6">
        <f>CEILING(F345*(1+H345),I345)</f>
        <v>1</v>
      </c>
      <c r="K345" s="9">
        <v>130</v>
      </c>
      <c r="L345" s="5">
        <f>ROUND(J345*K345,2)</f>
        <v>130.0</v>
      </c>
      <c r="M345" s="9">
        <v>0.65</v>
      </c>
      <c r="N345" s="6">
        <f>ROUND(F345*M345,3)</f>
        <v>0.65</v>
      </c>
      <c r="O345" s="5">
        <f>'Labor rates'!B10</f>
        <v>68</v>
      </c>
      <c r="P345" s="5">
        <f>ROUND(N345*O345,2)</f>
        <v>44.2</v>
      </c>
      <c r="Q345" s="9">
        <v>0</v>
      </c>
      <c r="R345" s="5">
        <f>ROUND(L345+P345+Q345,2)</f>
        <v>174.2</v>
      </c>
      <c r="S345" s="7">
        <v>0.25</v>
      </c>
      <c r="T345" s="5">
        <f>ROUND(R345*(1-S345),2)</f>
        <v>130.65</v>
      </c>
      <c r="U345" s="5">
        <f>ROUND(R345*(1+S345),2)</f>
        <v>217.75</v>
      </c>
      <c r="V345" t="s">
        <v>975</v>
      </c>
      <c r="W345" t="s">
        <v>976</v>
      </c>
      <c r="X345" t="s">
        <v>1192</v>
      </c>
      <c r="Y345" t="s">
        <v>98</v>
      </c>
      <c r="Z345" t="s">
        <v>325</v>
      </c>
      <c r="AA345" s="6">
        <f>J345/I345</f>
        <v>1.0</v>
      </c>
      <c r="AB345" s="6">
        <f>J345-F345</f>
        <v>0.0</v>
      </c>
      <c r="AC345" s="5">
        <f>L345*(1-S345)</f>
        <v>97.5</v>
      </c>
      <c r="AD345" s="5">
        <f>L345*(1+S345)</f>
        <v>162.5</v>
      </c>
    </row>
    <row r="346" spans="1:30">
      <c r="A346" t="s">
        <v>1193</v>
      </c>
      <c r="B346" t="s">
        <v>41</v>
      </c>
      <c r="C346" t="s">
        <v>1191</v>
      </c>
      <c r="D346" t="s">
        <v>1149</v>
      </c>
      <c r="E346" t="s">
        <v>1150</v>
      </c>
      <c r="F346" s="9">
        <v>1</v>
      </c>
      <c r="G346" t="s">
        <v>164</v>
      </c>
      <c r="H346" s="7">
        <v>0</v>
      </c>
      <c r="I346" s="9">
        <v>1</v>
      </c>
      <c r="J346" s="6">
        <f>CEILING(F346*(1+H346),I346)</f>
        <v>1</v>
      </c>
      <c r="K346" s="9">
        <v>180</v>
      </c>
      <c r="L346" s="5">
        <f>ROUND(J346*K346,2)</f>
        <v>180.0</v>
      </c>
      <c r="M346" s="9">
        <v>0.45</v>
      </c>
      <c r="N346" s="6">
        <f>ROUND(F346*M346,3)</f>
        <v>0.45</v>
      </c>
      <c r="O346" s="5">
        <f>'Labor rates'!B10</f>
        <v>68</v>
      </c>
      <c r="P346" s="5">
        <f>ROUND(N346*O346,2)</f>
        <v>30.6</v>
      </c>
      <c r="Q346" s="9">
        <v>0</v>
      </c>
      <c r="R346" s="5">
        <f>ROUND(L346+P346+Q346,2)</f>
        <v>210.6</v>
      </c>
      <c r="S346" s="7">
        <v>0.25</v>
      </c>
      <c r="T346" s="5">
        <f>ROUND(R346*(1-S346),2)</f>
        <v>157.95</v>
      </c>
      <c r="U346" s="5">
        <f>ROUND(R346*(1+S346),2)</f>
        <v>263.25</v>
      </c>
      <c r="V346" t="s">
        <v>975</v>
      </c>
      <c r="W346" t="s">
        <v>976</v>
      </c>
      <c r="X346" t="s">
        <v>1192</v>
      </c>
      <c r="Y346" t="s">
        <v>98</v>
      </c>
      <c r="Z346" t="s">
        <v>325</v>
      </c>
      <c r="AA346" s="6">
        <f>J346/I346</f>
        <v>1.0</v>
      </c>
      <c r="AB346" s="6">
        <f>J346-F346</f>
        <v>0.0</v>
      </c>
      <c r="AC346" s="5">
        <f>L346*(1-S346)</f>
        <v>135.0</v>
      </c>
      <c r="AD346" s="5">
        <f>L346*(1+S346)</f>
        <v>225.0</v>
      </c>
    </row>
    <row r="347" spans="1:30">
      <c r="A347" t="s">
        <v>1194</v>
      </c>
      <c r="B347" t="s">
        <v>41</v>
      </c>
      <c r="C347" t="s">
        <v>1191</v>
      </c>
      <c r="D347" t="s">
        <v>1152</v>
      </c>
      <c r="E347" t="s">
        <v>1153</v>
      </c>
      <c r="F347" s="9">
        <v>1</v>
      </c>
      <c r="G347" t="s">
        <v>164</v>
      </c>
      <c r="H347" s="7">
        <v>0</v>
      </c>
      <c r="I347" s="9">
        <v>1</v>
      </c>
      <c r="J347" s="6">
        <f>CEILING(F347*(1+H347),I347)</f>
        <v>1</v>
      </c>
      <c r="K347" s="9">
        <v>9</v>
      </c>
      <c r="L347" s="5">
        <f>ROUND(J347*K347,2)</f>
        <v>9.0</v>
      </c>
      <c r="M347" s="9">
        <v>0.18</v>
      </c>
      <c r="N347" s="6">
        <f>ROUND(F347*M347,3)</f>
        <v>0.18</v>
      </c>
      <c r="O347" s="5">
        <f>'Labor rates'!B10</f>
        <v>68</v>
      </c>
      <c r="P347" s="5">
        <f>ROUND(N347*O347,2)</f>
        <v>12.24</v>
      </c>
      <c r="Q347" s="9">
        <v>0</v>
      </c>
      <c r="R347" s="5">
        <f>ROUND(L347+P347+Q347,2)</f>
        <v>21.24</v>
      </c>
      <c r="S347" s="7">
        <v>0.25</v>
      </c>
      <c r="T347" s="5">
        <f>ROUND(R347*(1-S347),2)</f>
        <v>15.93</v>
      </c>
      <c r="U347" s="5">
        <f>ROUND(R347*(1+S347),2)</f>
        <v>26.55</v>
      </c>
      <c r="V347" t="s">
        <v>975</v>
      </c>
      <c r="W347" t="s">
        <v>976</v>
      </c>
      <c r="X347" t="s">
        <v>1192</v>
      </c>
      <c r="Y347" t="s">
        <v>98</v>
      </c>
      <c r="Z347" t="s">
        <v>325</v>
      </c>
      <c r="AA347" s="6">
        <f>J347/I347</f>
        <v>1.0</v>
      </c>
      <c r="AB347" s="6">
        <f>J347-F347</f>
        <v>0.0</v>
      </c>
      <c r="AC347" s="5">
        <f>L347*(1-S347)</f>
        <v>6.75</v>
      </c>
      <c r="AD347" s="5">
        <f>L347*(1+S347)</f>
        <v>11.25</v>
      </c>
    </row>
    <row r="348" spans="1:30">
      <c r="A348" t="s">
        <v>1195</v>
      </c>
      <c r="B348" t="s">
        <v>41</v>
      </c>
      <c r="C348" t="s">
        <v>1191</v>
      </c>
      <c r="D348" t="s">
        <v>1155</v>
      </c>
      <c r="E348" t="s">
        <v>1156</v>
      </c>
      <c r="F348" s="9">
        <v>3</v>
      </c>
      <c r="G348" t="s">
        <v>164</v>
      </c>
      <c r="H348" s="7">
        <v>0</v>
      </c>
      <c r="I348" s="9">
        <v>1</v>
      </c>
      <c r="J348" s="6">
        <f>CEILING(F348*(1+H348),I348)</f>
        <v>3</v>
      </c>
      <c r="K348" s="9">
        <v>6</v>
      </c>
      <c r="L348" s="5">
        <f>ROUND(J348*K348,2)</f>
        <v>18.0</v>
      </c>
      <c r="M348" s="9">
        <v>0.12</v>
      </c>
      <c r="N348" s="6">
        <f>ROUND(F348*M348,3)</f>
        <v>0.36</v>
      </c>
      <c r="O348" s="5">
        <f>'Labor rates'!B10</f>
        <v>68</v>
      </c>
      <c r="P348" s="5">
        <f>ROUND(N348*O348,2)</f>
        <v>24.48</v>
      </c>
      <c r="Q348" s="9">
        <v>0</v>
      </c>
      <c r="R348" s="5">
        <f>ROUND(L348+P348+Q348,2)</f>
        <v>42.48</v>
      </c>
      <c r="S348" s="7">
        <v>0.25</v>
      </c>
      <c r="T348" s="5">
        <f>ROUND(R348*(1-S348),2)</f>
        <v>31.86</v>
      </c>
      <c r="U348" s="5">
        <f>ROUND(R348*(1+S348),2)</f>
        <v>53.1</v>
      </c>
      <c r="V348" t="s">
        <v>975</v>
      </c>
      <c r="W348" t="s">
        <v>976</v>
      </c>
      <c r="X348" t="s">
        <v>1196</v>
      </c>
      <c r="Y348" t="s">
        <v>98</v>
      </c>
      <c r="Z348" t="s">
        <v>325</v>
      </c>
      <c r="AA348" s="6">
        <f>J348/I348</f>
        <v>3.0</v>
      </c>
      <c r="AB348" s="6">
        <f>J348-F348</f>
        <v>0.0</v>
      </c>
      <c r="AC348" s="5">
        <f>L348*(1-S348)</f>
        <v>13.5</v>
      </c>
      <c r="AD348" s="5">
        <f>L348*(1+S348)</f>
        <v>22.5</v>
      </c>
    </row>
    <row r="349" spans="1:30">
      <c r="A349" t="s">
        <v>1197</v>
      </c>
      <c r="B349" t="s">
        <v>41</v>
      </c>
      <c r="C349" t="s">
        <v>1191</v>
      </c>
      <c r="D349" t="s">
        <v>1159</v>
      </c>
      <c r="E349" t="s">
        <v>1160</v>
      </c>
      <c r="F349" s="9">
        <v>2</v>
      </c>
      <c r="G349" t="s">
        <v>164</v>
      </c>
      <c r="H349" s="7">
        <v>0</v>
      </c>
      <c r="I349" s="9">
        <v>1</v>
      </c>
      <c r="J349" s="6">
        <f>CEILING(F349*(1+H349),I349)</f>
        <v>2</v>
      </c>
      <c r="K349" s="9">
        <v>5</v>
      </c>
      <c r="L349" s="5">
        <f>ROUND(J349*K349,2)</f>
        <v>10.0</v>
      </c>
      <c r="M349" s="9">
        <v>0.15</v>
      </c>
      <c r="N349" s="6">
        <f>ROUND(F349*M349,3)</f>
        <v>0.3</v>
      </c>
      <c r="O349" s="5">
        <f>'Labor rates'!B10</f>
        <v>68</v>
      </c>
      <c r="P349" s="5">
        <f>ROUND(N349*O349,2)</f>
        <v>20.4</v>
      </c>
      <c r="Q349" s="9">
        <v>0</v>
      </c>
      <c r="R349" s="5">
        <f>ROUND(L349+P349+Q349,2)</f>
        <v>30.4</v>
      </c>
      <c r="S349" s="7">
        <v>0.25</v>
      </c>
      <c r="T349" s="5">
        <f>ROUND(R349*(1-S349),2)</f>
        <v>22.8</v>
      </c>
      <c r="U349" s="5">
        <f>ROUND(R349*(1+S349),2)</f>
        <v>38.0</v>
      </c>
      <c r="V349" t="s">
        <v>975</v>
      </c>
      <c r="W349" t="s">
        <v>976</v>
      </c>
      <c r="X349" t="s">
        <v>1198</v>
      </c>
      <c r="Y349" t="s">
        <v>98</v>
      </c>
      <c r="Z349" t="s">
        <v>325</v>
      </c>
      <c r="AA349" s="6">
        <f>J349/I349</f>
        <v>2.0</v>
      </c>
      <c r="AB349" s="6">
        <f>J349-F349</f>
        <v>0.0</v>
      </c>
      <c r="AC349" s="5">
        <f>L349*(1-S349)</f>
        <v>7.5</v>
      </c>
      <c r="AD349" s="5">
        <f>L349*(1+S349)</f>
        <v>12.5</v>
      </c>
    </row>
    <row r="350" spans="1:30">
      <c r="A350" t="s">
        <v>1199</v>
      </c>
      <c r="B350" t="s">
        <v>41</v>
      </c>
      <c r="C350" t="s">
        <v>1200</v>
      </c>
      <c r="D350" t="s">
        <v>1201</v>
      </c>
      <c r="E350" t="s">
        <v>1202</v>
      </c>
      <c r="F350" s="9">
        <v>1</v>
      </c>
      <c r="G350" t="s">
        <v>164</v>
      </c>
      <c r="H350" s="7">
        <v>0</v>
      </c>
      <c r="I350" s="9">
        <v>1</v>
      </c>
      <c r="J350" s="6">
        <f>CEILING(F350*(1+H350),I350)</f>
        <v>1</v>
      </c>
      <c r="K350" s="9">
        <v>1400</v>
      </c>
      <c r="L350" s="5">
        <f>ROUND(J350*K350,2)</f>
        <v>1400.0</v>
      </c>
      <c r="M350" s="9">
        <v>2.5</v>
      </c>
      <c r="N350" s="6">
        <f>ROUND(F350*M350,3)</f>
        <v>2.5</v>
      </c>
      <c r="O350" s="5">
        <f>'Labor rates'!B10</f>
        <v>68</v>
      </c>
      <c r="P350" s="5">
        <f>ROUND(N350*O350,2)</f>
        <v>170.0</v>
      </c>
      <c r="Q350" s="9">
        <v>0</v>
      </c>
      <c r="R350" s="5">
        <f>ROUND(L350+P350+Q350,2)</f>
        <v>1570.0</v>
      </c>
      <c r="S350" s="7">
        <v>0.25</v>
      </c>
      <c r="T350" s="5">
        <f>ROUND(R350*(1-S350),2)</f>
        <v>1177.5</v>
      </c>
      <c r="U350" s="5">
        <f>ROUND(R350*(1+S350),2)</f>
        <v>1962.5</v>
      </c>
      <c r="V350" t="s">
        <v>975</v>
      </c>
      <c r="W350" t="s">
        <v>976</v>
      </c>
      <c r="X350" t="s">
        <v>1203</v>
      </c>
      <c r="Y350" t="s">
        <v>98</v>
      </c>
      <c r="Z350" t="s">
        <v>325</v>
      </c>
      <c r="AA350" s="6">
        <f>J350/I350</f>
        <v>1.0</v>
      </c>
      <c r="AB350" s="6">
        <f>J350-F350</f>
        <v>0.0</v>
      </c>
      <c r="AC350" s="5">
        <f>L350*(1-S350)</f>
        <v>1050.0</v>
      </c>
      <c r="AD350" s="5">
        <f>L350*(1+S350)</f>
        <v>1750.0</v>
      </c>
    </row>
    <row r="351" spans="1:30">
      <c r="A351" t="s">
        <v>1204</v>
      </c>
      <c r="B351" t="s">
        <v>41</v>
      </c>
      <c r="C351" t="s">
        <v>1200</v>
      </c>
      <c r="D351" t="s">
        <v>1205</v>
      </c>
      <c r="E351" t="s">
        <v>1206</v>
      </c>
      <c r="F351" s="9">
        <v>1</v>
      </c>
      <c r="G351" t="s">
        <v>164</v>
      </c>
      <c r="H351" s="7">
        <v>0</v>
      </c>
      <c r="I351" s="9">
        <v>1</v>
      </c>
      <c r="J351" s="6">
        <f>CEILING(F351*(1+H351),I351)</f>
        <v>1</v>
      </c>
      <c r="K351" s="9">
        <v>850</v>
      </c>
      <c r="L351" s="5">
        <f>ROUND(J351*K351,2)</f>
        <v>850.0</v>
      </c>
      <c r="M351" s="9">
        <v>1.5</v>
      </c>
      <c r="N351" s="6">
        <f>ROUND(F351*M351,3)</f>
        <v>1.5</v>
      </c>
      <c r="O351" s="5">
        <f>'Labor rates'!B10</f>
        <v>68</v>
      </c>
      <c r="P351" s="5">
        <f>ROUND(N351*O351,2)</f>
        <v>102.0</v>
      </c>
      <c r="Q351" s="9">
        <v>0</v>
      </c>
      <c r="R351" s="5">
        <f>ROUND(L351+P351+Q351,2)</f>
        <v>952.0</v>
      </c>
      <c r="S351" s="7">
        <v>0.25</v>
      </c>
      <c r="T351" s="5">
        <f>ROUND(R351*(1-S351),2)</f>
        <v>714.0</v>
      </c>
      <c r="U351" s="5">
        <f>ROUND(R351*(1+S351),2)</f>
        <v>1190.0</v>
      </c>
      <c r="V351" t="s">
        <v>975</v>
      </c>
      <c r="W351" t="s">
        <v>976</v>
      </c>
      <c r="X351" t="s">
        <v>1203</v>
      </c>
      <c r="Y351" t="s">
        <v>98</v>
      </c>
      <c r="Z351" t="s">
        <v>325</v>
      </c>
      <c r="AA351" s="6">
        <f>J351/I351</f>
        <v>1.0</v>
      </c>
      <c r="AB351" s="6">
        <f>J351-F351</f>
        <v>0.0</v>
      </c>
      <c r="AC351" s="5">
        <f>L351*(1-S351)</f>
        <v>637.5</v>
      </c>
      <c r="AD351" s="5">
        <f>L351*(1+S351)</f>
        <v>1062.5</v>
      </c>
    </row>
    <row r="352" spans="1:30">
      <c r="A352" t="s">
        <v>1207</v>
      </c>
      <c r="B352" t="s">
        <v>41</v>
      </c>
      <c r="C352" t="s">
        <v>1200</v>
      </c>
      <c r="D352" t="s">
        <v>1208</v>
      </c>
      <c r="E352" t="s">
        <v>1209</v>
      </c>
      <c r="F352" s="9">
        <v>1</v>
      </c>
      <c r="G352" t="s">
        <v>164</v>
      </c>
      <c r="H352" s="7">
        <v>0</v>
      </c>
      <c r="I352" s="9">
        <v>1</v>
      </c>
      <c r="J352" s="6">
        <f>CEILING(F352*(1+H352),I352)</f>
        <v>1</v>
      </c>
      <c r="K352" s="9">
        <v>70</v>
      </c>
      <c r="L352" s="5">
        <f>ROUND(J352*K352,2)</f>
        <v>70.0</v>
      </c>
      <c r="M352" s="9">
        <v>0.65</v>
      </c>
      <c r="N352" s="6">
        <f>ROUND(F352*M352,3)</f>
        <v>0.65</v>
      </c>
      <c r="O352" s="5">
        <f>'Labor rates'!B10</f>
        <v>68</v>
      </c>
      <c r="P352" s="5">
        <f>ROUND(N352*O352,2)</f>
        <v>44.2</v>
      </c>
      <c r="Q352" s="9">
        <v>0</v>
      </c>
      <c r="R352" s="5">
        <f>ROUND(L352+P352+Q352,2)</f>
        <v>114.2</v>
      </c>
      <c r="S352" s="7">
        <v>0.25</v>
      </c>
      <c r="T352" s="5">
        <f>ROUND(R352*(1-S352),2)</f>
        <v>85.65</v>
      </c>
      <c r="U352" s="5">
        <f>ROUND(R352*(1+S352),2)</f>
        <v>142.75</v>
      </c>
      <c r="V352" t="s">
        <v>975</v>
      </c>
      <c r="W352" t="s">
        <v>976</v>
      </c>
      <c r="X352" t="s">
        <v>1203</v>
      </c>
      <c r="Y352" t="s">
        <v>98</v>
      </c>
      <c r="Z352" t="s">
        <v>325</v>
      </c>
      <c r="AA352" s="6">
        <f>J352/I352</f>
        <v>1.0</v>
      </c>
      <c r="AB352" s="6">
        <f>J352-F352</f>
        <v>0.0</v>
      </c>
      <c r="AC352" s="5">
        <f>L352*(1-S352)</f>
        <v>52.5</v>
      </c>
      <c r="AD352" s="5">
        <f>L352*(1+S352)</f>
        <v>87.5</v>
      </c>
    </row>
    <row r="353" spans="1:30">
      <c r="A353" t="s">
        <v>1210</v>
      </c>
      <c r="B353" t="s">
        <v>41</v>
      </c>
      <c r="C353" t="s">
        <v>1200</v>
      </c>
      <c r="D353" t="s">
        <v>1211</v>
      </c>
      <c r="E353" t="s">
        <v>1212</v>
      </c>
      <c r="F353" s="9">
        <v>1</v>
      </c>
      <c r="G353" t="s">
        <v>164</v>
      </c>
      <c r="H353" s="7">
        <v>0</v>
      </c>
      <c r="I353" s="9">
        <v>1</v>
      </c>
      <c r="J353" s="6">
        <f>CEILING(F353*(1+H353),I353)</f>
        <v>1</v>
      </c>
      <c r="K353" s="9">
        <v>10</v>
      </c>
      <c r="L353" s="5">
        <f>ROUND(J353*K353,2)</f>
        <v>10.0</v>
      </c>
      <c r="M353" s="9">
        <v>0.3</v>
      </c>
      <c r="N353" s="6">
        <f>ROUND(F353*M353,3)</f>
        <v>0.3</v>
      </c>
      <c r="O353" s="5">
        <f>'Labor rates'!B10</f>
        <v>68</v>
      </c>
      <c r="P353" s="5">
        <f>ROUND(N353*O353,2)</f>
        <v>20.4</v>
      </c>
      <c r="Q353" s="9">
        <v>0</v>
      </c>
      <c r="R353" s="5">
        <f>ROUND(L353+P353+Q353,2)</f>
        <v>30.4</v>
      </c>
      <c r="S353" s="7">
        <v>0.25</v>
      </c>
      <c r="T353" s="5">
        <f>ROUND(R353*(1-S353),2)</f>
        <v>22.8</v>
      </c>
      <c r="U353" s="5">
        <f>ROUND(R353*(1+S353),2)</f>
        <v>38.0</v>
      </c>
      <c r="V353" t="s">
        <v>975</v>
      </c>
      <c r="W353" t="s">
        <v>976</v>
      </c>
      <c r="X353" t="s">
        <v>1203</v>
      </c>
      <c r="Y353" t="s">
        <v>98</v>
      </c>
      <c r="Z353" t="s">
        <v>325</v>
      </c>
      <c r="AA353" s="6">
        <f>J353/I353</f>
        <v>1.0</v>
      </c>
      <c r="AB353" s="6">
        <f>J353-F353</f>
        <v>0.0</v>
      </c>
      <c r="AC353" s="5">
        <f>L353*(1-S353)</f>
        <v>7.5</v>
      </c>
      <c r="AD353" s="5">
        <f>L353*(1+S353)</f>
        <v>12.5</v>
      </c>
    </row>
    <row r="354" spans="1:30">
      <c r="A354" t="s">
        <v>1213</v>
      </c>
      <c r="B354" t="s">
        <v>41</v>
      </c>
      <c r="C354" t="s">
        <v>1200</v>
      </c>
      <c r="D354" t="s">
        <v>1155</v>
      </c>
      <c r="E354" t="s">
        <v>1156</v>
      </c>
      <c r="F354" s="9">
        <v>2</v>
      </c>
      <c r="G354" t="s">
        <v>164</v>
      </c>
      <c r="H354" s="7">
        <v>0</v>
      </c>
      <c r="I354" s="9">
        <v>1</v>
      </c>
      <c r="J354" s="6">
        <f>CEILING(F354*(1+H354),I354)</f>
        <v>2</v>
      </c>
      <c r="K354" s="9">
        <v>6</v>
      </c>
      <c r="L354" s="5">
        <f>ROUND(J354*K354,2)</f>
        <v>12.0</v>
      </c>
      <c r="M354" s="9">
        <v>0.12</v>
      </c>
      <c r="N354" s="6">
        <f>ROUND(F354*M354,3)</f>
        <v>0.24</v>
      </c>
      <c r="O354" s="5">
        <f>'Labor rates'!B10</f>
        <v>68</v>
      </c>
      <c r="P354" s="5">
        <f>ROUND(N354*O354,2)</f>
        <v>16.32</v>
      </c>
      <c r="Q354" s="9">
        <v>0</v>
      </c>
      <c r="R354" s="5">
        <f>ROUND(L354+P354+Q354,2)</f>
        <v>28.32</v>
      </c>
      <c r="S354" s="7">
        <v>0.25</v>
      </c>
      <c r="T354" s="5">
        <f>ROUND(R354*(1-S354),2)</f>
        <v>21.24</v>
      </c>
      <c r="U354" s="5">
        <f>ROUND(R354*(1+S354),2)</f>
        <v>35.4</v>
      </c>
      <c r="V354" t="s">
        <v>975</v>
      </c>
      <c r="W354" t="s">
        <v>976</v>
      </c>
      <c r="X354" t="s">
        <v>1214</v>
      </c>
      <c r="Y354" t="s">
        <v>98</v>
      </c>
      <c r="Z354" t="s">
        <v>325</v>
      </c>
      <c r="AA354" s="6">
        <f>J354/I354</f>
        <v>2.0</v>
      </c>
      <c r="AB354" s="6">
        <f>J354-F354</f>
        <v>0.0</v>
      </c>
      <c r="AC354" s="5">
        <f>L354*(1-S354)</f>
        <v>9.0</v>
      </c>
      <c r="AD354" s="5">
        <f>L354*(1+S354)</f>
        <v>15.0</v>
      </c>
    </row>
    <row r="355" spans="1:30">
      <c r="A355" t="s">
        <v>1215</v>
      </c>
      <c r="B355" t="s">
        <v>41</v>
      </c>
      <c r="C355" t="s">
        <v>1216</v>
      </c>
      <c r="D355" t="s">
        <v>1145</v>
      </c>
      <c r="E355" t="s">
        <v>1146</v>
      </c>
      <c r="F355" s="9">
        <v>1</v>
      </c>
      <c r="G355" t="s">
        <v>164</v>
      </c>
      <c r="H355" s="7">
        <v>0</v>
      </c>
      <c r="I355" s="9">
        <v>1</v>
      </c>
      <c r="J355" s="6">
        <f>CEILING(F355*(1+H355),I355)</f>
        <v>1</v>
      </c>
      <c r="K355" s="9">
        <v>130</v>
      </c>
      <c r="L355" s="5">
        <f>ROUND(J355*K355,2)</f>
        <v>130.0</v>
      </c>
      <c r="M355" s="9">
        <v>0.65</v>
      </c>
      <c r="N355" s="6">
        <f>ROUND(F355*M355,3)</f>
        <v>0.65</v>
      </c>
      <c r="O355" s="5">
        <f>'Labor rates'!B10</f>
        <v>68</v>
      </c>
      <c r="P355" s="5">
        <f>ROUND(N355*O355,2)</f>
        <v>44.2</v>
      </c>
      <c r="Q355" s="9">
        <v>0</v>
      </c>
      <c r="R355" s="5">
        <f>ROUND(L355+P355+Q355,2)</f>
        <v>174.2</v>
      </c>
      <c r="S355" s="7">
        <v>0.25</v>
      </c>
      <c r="T355" s="5">
        <f>ROUND(R355*(1-S355),2)</f>
        <v>130.65</v>
      </c>
      <c r="U355" s="5">
        <f>ROUND(R355*(1+S355),2)</f>
        <v>217.75</v>
      </c>
      <c r="V355" t="s">
        <v>975</v>
      </c>
      <c r="W355" t="s">
        <v>976</v>
      </c>
      <c r="X355" t="s">
        <v>1217</v>
      </c>
      <c r="Y355" t="s">
        <v>98</v>
      </c>
      <c r="Z355" t="s">
        <v>325</v>
      </c>
      <c r="AA355" s="6">
        <f>J355/I355</f>
        <v>1.0</v>
      </c>
      <c r="AB355" s="6">
        <f>J355-F355</f>
        <v>0.0</v>
      </c>
      <c r="AC355" s="5">
        <f>L355*(1-S355)</f>
        <v>97.5</v>
      </c>
      <c r="AD355" s="5">
        <f>L355*(1+S355)</f>
        <v>162.5</v>
      </c>
    </row>
    <row r="356" spans="1:30">
      <c r="A356" t="s">
        <v>1218</v>
      </c>
      <c r="B356" t="s">
        <v>41</v>
      </c>
      <c r="C356" t="s">
        <v>1216</v>
      </c>
      <c r="D356" t="s">
        <v>1149</v>
      </c>
      <c r="E356" t="s">
        <v>1150</v>
      </c>
      <c r="F356" s="9">
        <v>1</v>
      </c>
      <c r="G356" t="s">
        <v>164</v>
      </c>
      <c r="H356" s="7">
        <v>0</v>
      </c>
      <c r="I356" s="9">
        <v>1</v>
      </c>
      <c r="J356" s="6">
        <f>CEILING(F356*(1+H356),I356)</f>
        <v>1</v>
      </c>
      <c r="K356" s="9">
        <v>180</v>
      </c>
      <c r="L356" s="5">
        <f>ROUND(J356*K356,2)</f>
        <v>180.0</v>
      </c>
      <c r="M356" s="9">
        <v>0.45</v>
      </c>
      <c r="N356" s="6">
        <f>ROUND(F356*M356,3)</f>
        <v>0.45</v>
      </c>
      <c r="O356" s="5">
        <f>'Labor rates'!B10</f>
        <v>68</v>
      </c>
      <c r="P356" s="5">
        <f>ROUND(N356*O356,2)</f>
        <v>30.6</v>
      </c>
      <c r="Q356" s="9">
        <v>0</v>
      </c>
      <c r="R356" s="5">
        <f>ROUND(L356+P356+Q356,2)</f>
        <v>210.6</v>
      </c>
      <c r="S356" s="7">
        <v>0.25</v>
      </c>
      <c r="T356" s="5">
        <f>ROUND(R356*(1-S356),2)</f>
        <v>157.95</v>
      </c>
      <c r="U356" s="5">
        <f>ROUND(R356*(1+S356),2)</f>
        <v>263.25</v>
      </c>
      <c r="V356" t="s">
        <v>975</v>
      </c>
      <c r="W356" t="s">
        <v>976</v>
      </c>
      <c r="X356" t="s">
        <v>1217</v>
      </c>
      <c r="Y356" t="s">
        <v>98</v>
      </c>
      <c r="Z356" t="s">
        <v>325</v>
      </c>
      <c r="AA356" s="6">
        <f>J356/I356</f>
        <v>1.0</v>
      </c>
      <c r="AB356" s="6">
        <f>J356-F356</f>
        <v>0.0</v>
      </c>
      <c r="AC356" s="5">
        <f>L356*(1-S356)</f>
        <v>135.0</v>
      </c>
      <c r="AD356" s="5">
        <f>L356*(1+S356)</f>
        <v>225.0</v>
      </c>
    </row>
    <row r="357" spans="1:30">
      <c r="A357" t="s">
        <v>1219</v>
      </c>
      <c r="B357" t="s">
        <v>41</v>
      </c>
      <c r="C357" t="s">
        <v>1216</v>
      </c>
      <c r="D357" t="s">
        <v>1152</v>
      </c>
      <c r="E357" t="s">
        <v>1153</v>
      </c>
      <c r="F357" s="9">
        <v>1</v>
      </c>
      <c r="G357" t="s">
        <v>164</v>
      </c>
      <c r="H357" s="7">
        <v>0</v>
      </c>
      <c r="I357" s="9">
        <v>1</v>
      </c>
      <c r="J357" s="6">
        <f>CEILING(F357*(1+H357),I357)</f>
        <v>1</v>
      </c>
      <c r="K357" s="9">
        <v>9</v>
      </c>
      <c r="L357" s="5">
        <f>ROUND(J357*K357,2)</f>
        <v>9.0</v>
      </c>
      <c r="M357" s="9">
        <v>0.18</v>
      </c>
      <c r="N357" s="6">
        <f>ROUND(F357*M357,3)</f>
        <v>0.18</v>
      </c>
      <c r="O357" s="5">
        <f>'Labor rates'!B10</f>
        <v>68</v>
      </c>
      <c r="P357" s="5">
        <f>ROUND(N357*O357,2)</f>
        <v>12.24</v>
      </c>
      <c r="Q357" s="9">
        <v>0</v>
      </c>
      <c r="R357" s="5">
        <f>ROUND(L357+P357+Q357,2)</f>
        <v>21.24</v>
      </c>
      <c r="S357" s="7">
        <v>0.25</v>
      </c>
      <c r="T357" s="5">
        <f>ROUND(R357*(1-S357),2)</f>
        <v>15.93</v>
      </c>
      <c r="U357" s="5">
        <f>ROUND(R357*(1+S357),2)</f>
        <v>26.55</v>
      </c>
      <c r="V357" t="s">
        <v>975</v>
      </c>
      <c r="W357" t="s">
        <v>976</v>
      </c>
      <c r="X357" t="s">
        <v>1217</v>
      </c>
      <c r="Y357" t="s">
        <v>98</v>
      </c>
      <c r="Z357" t="s">
        <v>325</v>
      </c>
      <c r="AA357" s="6">
        <f>J357/I357</f>
        <v>1.0</v>
      </c>
      <c r="AB357" s="6">
        <f>J357-F357</f>
        <v>0.0</v>
      </c>
      <c r="AC357" s="5">
        <f>L357*(1-S357)</f>
        <v>6.75</v>
      </c>
      <c r="AD357" s="5">
        <f>L357*(1+S357)</f>
        <v>11.25</v>
      </c>
    </row>
    <row r="358" spans="1:30">
      <c r="A358" t="s">
        <v>1220</v>
      </c>
      <c r="B358" t="s">
        <v>41</v>
      </c>
      <c r="C358" t="s">
        <v>1216</v>
      </c>
      <c r="D358" t="s">
        <v>1155</v>
      </c>
      <c r="E358" t="s">
        <v>1156</v>
      </c>
      <c r="F358" s="9">
        <v>3</v>
      </c>
      <c r="G358" t="s">
        <v>164</v>
      </c>
      <c r="H358" s="7">
        <v>0</v>
      </c>
      <c r="I358" s="9">
        <v>1</v>
      </c>
      <c r="J358" s="6">
        <f>CEILING(F358*(1+H358),I358)</f>
        <v>3</v>
      </c>
      <c r="K358" s="9">
        <v>6</v>
      </c>
      <c r="L358" s="5">
        <f>ROUND(J358*K358,2)</f>
        <v>18.0</v>
      </c>
      <c r="M358" s="9">
        <v>0.12</v>
      </c>
      <c r="N358" s="6">
        <f>ROUND(F358*M358,3)</f>
        <v>0.36</v>
      </c>
      <c r="O358" s="5">
        <f>'Labor rates'!B10</f>
        <v>68</v>
      </c>
      <c r="P358" s="5">
        <f>ROUND(N358*O358,2)</f>
        <v>24.48</v>
      </c>
      <c r="Q358" s="9">
        <v>0</v>
      </c>
      <c r="R358" s="5">
        <f>ROUND(L358+P358+Q358,2)</f>
        <v>42.48</v>
      </c>
      <c r="S358" s="7">
        <v>0.25</v>
      </c>
      <c r="T358" s="5">
        <f>ROUND(R358*(1-S358),2)</f>
        <v>31.86</v>
      </c>
      <c r="U358" s="5">
        <f>ROUND(R358*(1+S358),2)</f>
        <v>53.1</v>
      </c>
      <c r="V358" t="s">
        <v>975</v>
      </c>
      <c r="W358" t="s">
        <v>976</v>
      </c>
      <c r="X358" t="s">
        <v>1221</v>
      </c>
      <c r="Y358" t="s">
        <v>98</v>
      </c>
      <c r="Z358" t="s">
        <v>325</v>
      </c>
      <c r="AA358" s="6">
        <f>J358/I358</f>
        <v>3.0</v>
      </c>
      <c r="AB358" s="6">
        <f>J358-F358</f>
        <v>0.0</v>
      </c>
      <c r="AC358" s="5">
        <f>L358*(1-S358)</f>
        <v>13.5</v>
      </c>
      <c r="AD358" s="5">
        <f>L358*(1+S358)</f>
        <v>22.5</v>
      </c>
    </row>
    <row r="359" spans="1:30">
      <c r="A359" t="s">
        <v>1222</v>
      </c>
      <c r="B359" t="s">
        <v>41</v>
      </c>
      <c r="C359" t="s">
        <v>1216</v>
      </c>
      <c r="D359" t="s">
        <v>1159</v>
      </c>
      <c r="E359" t="s">
        <v>1160</v>
      </c>
      <c r="F359" s="9">
        <v>2</v>
      </c>
      <c r="G359" t="s">
        <v>164</v>
      </c>
      <c r="H359" s="7">
        <v>0</v>
      </c>
      <c r="I359" s="9">
        <v>1</v>
      </c>
      <c r="J359" s="6">
        <f>CEILING(F359*(1+H359),I359)</f>
        <v>2</v>
      </c>
      <c r="K359" s="9">
        <v>5</v>
      </c>
      <c r="L359" s="5">
        <f>ROUND(J359*K359,2)</f>
        <v>10.0</v>
      </c>
      <c r="M359" s="9">
        <v>0.15</v>
      </c>
      <c r="N359" s="6">
        <f>ROUND(F359*M359,3)</f>
        <v>0.3</v>
      </c>
      <c r="O359" s="5">
        <f>'Labor rates'!B10</f>
        <v>68</v>
      </c>
      <c r="P359" s="5">
        <f>ROUND(N359*O359,2)</f>
        <v>20.4</v>
      </c>
      <c r="Q359" s="9">
        <v>0</v>
      </c>
      <c r="R359" s="5">
        <f>ROUND(L359+P359+Q359,2)</f>
        <v>30.4</v>
      </c>
      <c r="S359" s="7">
        <v>0.25</v>
      </c>
      <c r="T359" s="5">
        <f>ROUND(R359*(1-S359),2)</f>
        <v>22.8</v>
      </c>
      <c r="U359" s="5">
        <f>ROUND(R359*(1+S359),2)</f>
        <v>38.0</v>
      </c>
      <c r="V359" t="s">
        <v>975</v>
      </c>
      <c r="W359" t="s">
        <v>976</v>
      </c>
      <c r="X359" t="s">
        <v>1223</v>
      </c>
      <c r="Y359" t="s">
        <v>98</v>
      </c>
      <c r="Z359" t="s">
        <v>325</v>
      </c>
      <c r="AA359" s="6">
        <f>J359/I359</f>
        <v>2.0</v>
      </c>
      <c r="AB359" s="6">
        <f>J359-F359</f>
        <v>0.0</v>
      </c>
      <c r="AC359" s="5">
        <f>L359*(1-S359)</f>
        <v>7.5</v>
      </c>
      <c r="AD359" s="5">
        <f>L359*(1+S359)</f>
        <v>12.5</v>
      </c>
    </row>
    <row r="360" spans="1:30">
      <c r="A360" t="s">
        <v>1224</v>
      </c>
      <c r="B360" t="s">
        <v>41</v>
      </c>
      <c r="C360" t="s">
        <v>1216</v>
      </c>
      <c r="D360" t="s">
        <v>1225</v>
      </c>
      <c r="E360" t="s">
        <v>1226</v>
      </c>
      <c r="F360" s="9">
        <v>1</v>
      </c>
      <c r="G360" t="s">
        <v>164</v>
      </c>
      <c r="H360" s="7">
        <v>0</v>
      </c>
      <c r="I360" s="9">
        <v>1</v>
      </c>
      <c r="J360" s="6">
        <f>CEILING(F360*(1+H360),I360)</f>
        <v>1</v>
      </c>
      <c r="K360" s="9">
        <v>650</v>
      </c>
      <c r="L360" s="5">
        <f>ROUND(J360*K360,2)</f>
        <v>650.0</v>
      </c>
      <c r="M360" s="9">
        <v>1.8</v>
      </c>
      <c r="N360" s="6">
        <f>ROUND(F360*M360,3)</f>
        <v>1.8</v>
      </c>
      <c r="O360" s="5">
        <f>'Labor rates'!B10</f>
        <v>68</v>
      </c>
      <c r="P360" s="5">
        <f>ROUND(N360*O360,2)</f>
        <v>122.4</v>
      </c>
      <c r="Q360" s="9">
        <v>0</v>
      </c>
      <c r="R360" s="5">
        <f>ROUND(L360+P360+Q360,2)</f>
        <v>772.4</v>
      </c>
      <c r="S360" s="7">
        <v>0.25</v>
      </c>
      <c r="T360" s="5">
        <f>ROUND(R360*(1-S360),2)</f>
        <v>579.3</v>
      </c>
      <c r="U360" s="5">
        <f>ROUND(R360*(1+S360),2)</f>
        <v>965.5</v>
      </c>
      <c r="V360" t="s">
        <v>975</v>
      </c>
      <c r="W360" t="s">
        <v>976</v>
      </c>
      <c r="X360" t="s">
        <v>1217</v>
      </c>
      <c r="Y360" t="s">
        <v>98</v>
      </c>
      <c r="Z360" t="s">
        <v>325</v>
      </c>
      <c r="AA360" s="6">
        <f>J360/I360</f>
        <v>1.0</v>
      </c>
      <c r="AB360" s="6">
        <f>J360-F360</f>
        <v>0.0</v>
      </c>
      <c r="AC360" s="5">
        <f>L360*(1-S360)</f>
        <v>487.5</v>
      </c>
      <c r="AD360" s="5">
        <f>L360*(1+S360)</f>
        <v>812.5</v>
      </c>
    </row>
    <row r="361" spans="1:30">
      <c r="A361" t="s">
        <v>1227</v>
      </c>
      <c r="B361" t="s">
        <v>41</v>
      </c>
      <c r="C361" t="s">
        <v>1216</v>
      </c>
      <c r="D361" t="s">
        <v>1208</v>
      </c>
      <c r="E361" t="s">
        <v>1209</v>
      </c>
      <c r="F361" s="9">
        <v>1</v>
      </c>
      <c r="G361" t="s">
        <v>164</v>
      </c>
      <c r="H361" s="7">
        <v>0</v>
      </c>
      <c r="I361" s="9">
        <v>1</v>
      </c>
      <c r="J361" s="6">
        <f>CEILING(F361*(1+H361),I361)</f>
        <v>1</v>
      </c>
      <c r="K361" s="9">
        <v>70</v>
      </c>
      <c r="L361" s="5">
        <f>ROUND(J361*K361,2)</f>
        <v>70.0</v>
      </c>
      <c r="M361" s="9">
        <v>0.65</v>
      </c>
      <c r="N361" s="6">
        <f>ROUND(F361*M361,3)</f>
        <v>0.65</v>
      </c>
      <c r="O361" s="5">
        <f>'Labor rates'!B10</f>
        <v>68</v>
      </c>
      <c r="P361" s="5">
        <f>ROUND(N361*O361,2)</f>
        <v>44.2</v>
      </c>
      <c r="Q361" s="9">
        <v>0</v>
      </c>
      <c r="R361" s="5">
        <f>ROUND(L361+P361+Q361,2)</f>
        <v>114.2</v>
      </c>
      <c r="S361" s="7">
        <v>0.25</v>
      </c>
      <c r="T361" s="5">
        <f>ROUND(R361*(1-S361),2)</f>
        <v>85.65</v>
      </c>
      <c r="U361" s="5">
        <f>ROUND(R361*(1+S361),2)</f>
        <v>142.75</v>
      </c>
      <c r="V361" t="s">
        <v>975</v>
      </c>
      <c r="W361" t="s">
        <v>976</v>
      </c>
      <c r="X361" t="s">
        <v>1217</v>
      </c>
      <c r="Y361" t="s">
        <v>98</v>
      </c>
      <c r="Z361" t="s">
        <v>325</v>
      </c>
      <c r="AA361" s="6">
        <f>J361/I361</f>
        <v>1.0</v>
      </c>
      <c r="AB361" s="6">
        <f>J361-F361</f>
        <v>0.0</v>
      </c>
      <c r="AC361" s="5">
        <f>L361*(1-S361)</f>
        <v>52.5</v>
      </c>
      <c r="AD361" s="5">
        <f>L361*(1+S361)</f>
        <v>87.5</v>
      </c>
    </row>
    <row r="362" spans="1:30">
      <c r="A362" t="s">
        <v>1228</v>
      </c>
      <c r="B362" t="s">
        <v>41</v>
      </c>
      <c r="C362" t="s">
        <v>1216</v>
      </c>
      <c r="D362" t="s">
        <v>1211</v>
      </c>
      <c r="E362" t="s">
        <v>1212</v>
      </c>
      <c r="F362" s="9">
        <v>1</v>
      </c>
      <c r="G362" t="s">
        <v>164</v>
      </c>
      <c r="H362" s="7">
        <v>0</v>
      </c>
      <c r="I362" s="9">
        <v>1</v>
      </c>
      <c r="J362" s="6">
        <f>CEILING(F362*(1+H362),I362)</f>
        <v>1</v>
      </c>
      <c r="K362" s="9">
        <v>10</v>
      </c>
      <c r="L362" s="5">
        <f>ROUND(J362*K362,2)</f>
        <v>10.0</v>
      </c>
      <c r="M362" s="9">
        <v>0.3</v>
      </c>
      <c r="N362" s="6">
        <f>ROUND(F362*M362,3)</f>
        <v>0.3</v>
      </c>
      <c r="O362" s="5">
        <f>'Labor rates'!B10</f>
        <v>68</v>
      </c>
      <c r="P362" s="5">
        <f>ROUND(N362*O362,2)</f>
        <v>20.4</v>
      </c>
      <c r="Q362" s="9">
        <v>0</v>
      </c>
      <c r="R362" s="5">
        <f>ROUND(L362+P362+Q362,2)</f>
        <v>30.4</v>
      </c>
      <c r="S362" s="7">
        <v>0.25</v>
      </c>
      <c r="T362" s="5">
        <f>ROUND(R362*(1-S362),2)</f>
        <v>22.8</v>
      </c>
      <c r="U362" s="5">
        <f>ROUND(R362*(1+S362),2)</f>
        <v>38.0</v>
      </c>
      <c r="V362" t="s">
        <v>975</v>
      </c>
      <c r="W362" t="s">
        <v>976</v>
      </c>
      <c r="X362" t="s">
        <v>1217</v>
      </c>
      <c r="Y362" t="s">
        <v>98</v>
      </c>
      <c r="Z362" t="s">
        <v>325</v>
      </c>
      <c r="AA362" s="6">
        <f>J362/I362</f>
        <v>1.0</v>
      </c>
      <c r="AB362" s="6">
        <f>J362-F362</f>
        <v>0.0</v>
      </c>
      <c r="AC362" s="5">
        <f>L362*(1-S362)</f>
        <v>7.5</v>
      </c>
      <c r="AD362" s="5">
        <f>L362*(1+S362)</f>
        <v>12.5</v>
      </c>
    </row>
    <row r="363" spans="1:30">
      <c r="A363" t="s">
        <v>1229</v>
      </c>
      <c r="B363" t="s">
        <v>41</v>
      </c>
      <c r="C363" t="s">
        <v>1216</v>
      </c>
      <c r="D363" t="s">
        <v>1230</v>
      </c>
      <c r="E363" t="s">
        <v>1231</v>
      </c>
      <c r="F363" s="9">
        <v>1</v>
      </c>
      <c r="G363" t="s">
        <v>164</v>
      </c>
      <c r="H363" s="7">
        <v>0</v>
      </c>
      <c r="I363" s="9">
        <v>1</v>
      </c>
      <c r="J363" s="6">
        <f>CEILING(F363*(1+H363),I363)</f>
        <v>1</v>
      </c>
      <c r="K363" s="9">
        <v>45</v>
      </c>
      <c r="L363" s="5">
        <f>ROUND(J363*K363,2)</f>
        <v>45.0</v>
      </c>
      <c r="M363" s="9">
        <v>0.2</v>
      </c>
      <c r="N363" s="6">
        <f>ROUND(F363*M363,3)</f>
        <v>0.2</v>
      </c>
      <c r="O363" s="5">
        <f>'Labor rates'!B10</f>
        <v>68</v>
      </c>
      <c r="P363" s="5">
        <f>ROUND(N363*O363,2)</f>
        <v>13.6</v>
      </c>
      <c r="Q363" s="9">
        <v>0</v>
      </c>
      <c r="R363" s="5">
        <f>ROUND(L363+P363+Q363,2)</f>
        <v>58.6</v>
      </c>
      <c r="S363" s="7">
        <v>0.25</v>
      </c>
      <c r="T363" s="5">
        <f>ROUND(R363*(1-S363),2)</f>
        <v>43.95</v>
      </c>
      <c r="U363" s="5">
        <f>ROUND(R363*(1+S363),2)</f>
        <v>73.25</v>
      </c>
      <c r="V363" t="s">
        <v>975</v>
      </c>
      <c r="W363" t="s">
        <v>976</v>
      </c>
      <c r="X363" t="s">
        <v>1217</v>
      </c>
      <c r="Y363" t="s">
        <v>98</v>
      </c>
      <c r="Z363" t="s">
        <v>325</v>
      </c>
      <c r="AA363" s="6">
        <f>J363/I363</f>
        <v>1.0</v>
      </c>
      <c r="AB363" s="6">
        <f>J363-F363</f>
        <v>0.0</v>
      </c>
      <c r="AC363" s="5">
        <f>L363*(1-S363)</f>
        <v>33.75</v>
      </c>
      <c r="AD363" s="5">
        <f>L363*(1+S363)</f>
        <v>56.25</v>
      </c>
    </row>
    <row r="364" spans="1:30">
      <c r="A364" t="s">
        <v>1232</v>
      </c>
      <c r="B364" t="s">
        <v>41</v>
      </c>
      <c r="C364" t="s">
        <v>1233</v>
      </c>
      <c r="D364" t="s">
        <v>1234</v>
      </c>
      <c r="E364" t="s">
        <v>1235</v>
      </c>
      <c r="F364" s="9">
        <v>1</v>
      </c>
      <c r="G364" t="s">
        <v>164</v>
      </c>
      <c r="H364" s="7">
        <v>0</v>
      </c>
      <c r="I364" s="9">
        <v>1</v>
      </c>
      <c r="J364" s="6">
        <f>CEILING(F364*(1+H364),I364)</f>
        <v>1</v>
      </c>
      <c r="K364" s="9">
        <v>15</v>
      </c>
      <c r="L364" s="5">
        <f>ROUND(J364*K364,2)</f>
        <v>15.0</v>
      </c>
      <c r="M364" s="9">
        <v>0.18</v>
      </c>
      <c r="N364" s="6">
        <f>ROUND(F364*M364,3)</f>
        <v>0.18</v>
      </c>
      <c r="O364" s="5">
        <f>'Labor rates'!B10</f>
        <v>68</v>
      </c>
      <c r="P364" s="5">
        <f>ROUND(N364*O364,2)</f>
        <v>12.24</v>
      </c>
      <c r="Q364" s="9">
        <v>0</v>
      </c>
      <c r="R364" s="5">
        <f>ROUND(L364+P364+Q364,2)</f>
        <v>27.24</v>
      </c>
      <c r="S364" s="7">
        <v>0.25</v>
      </c>
      <c r="T364" s="5">
        <f>ROUND(R364*(1-S364),2)</f>
        <v>20.43</v>
      </c>
      <c r="U364" s="5">
        <f>ROUND(R364*(1+S364),2)</f>
        <v>34.05</v>
      </c>
      <c r="V364" t="s">
        <v>975</v>
      </c>
      <c r="W364" t="s">
        <v>976</v>
      </c>
      <c r="X364" t="s">
        <v>1236</v>
      </c>
      <c r="Y364" t="s">
        <v>98</v>
      </c>
      <c r="Z364" t="s">
        <v>325</v>
      </c>
      <c r="AA364" s="6">
        <f>J364/I364</f>
        <v>1.0</v>
      </c>
      <c r="AB364" s="6">
        <f>J364-F364</f>
        <v>0.0</v>
      </c>
      <c r="AC364" s="5">
        <f>L364*(1-S364)</f>
        <v>11.25</v>
      </c>
      <c r="AD364" s="5">
        <f>L364*(1+S364)</f>
        <v>18.75</v>
      </c>
    </row>
    <row r="365" spans="1:30">
      <c r="A365" t="s">
        <v>1237</v>
      </c>
      <c r="B365" t="s">
        <v>41</v>
      </c>
      <c r="C365" t="s">
        <v>1233</v>
      </c>
      <c r="D365" t="s">
        <v>1238</v>
      </c>
      <c r="E365" t="s">
        <v>1239</v>
      </c>
      <c r="F365" s="9">
        <v>1</v>
      </c>
      <c r="G365" t="s">
        <v>164</v>
      </c>
      <c r="H365" s="7">
        <v>0</v>
      </c>
      <c r="I365" s="9">
        <v>1</v>
      </c>
      <c r="J365" s="6">
        <f>CEILING(F365*(1+H365),I365)</f>
        <v>1</v>
      </c>
      <c r="K365" s="9">
        <v>22</v>
      </c>
      <c r="L365" s="5">
        <f>ROUND(J365*K365,2)</f>
        <v>22.0</v>
      </c>
      <c r="M365" s="9">
        <v>0.2</v>
      </c>
      <c r="N365" s="6">
        <f>ROUND(F365*M365,3)</f>
        <v>0.2</v>
      </c>
      <c r="O365" s="5">
        <f>'Labor rates'!B10</f>
        <v>68</v>
      </c>
      <c r="P365" s="5">
        <f>ROUND(N365*O365,2)</f>
        <v>13.6</v>
      </c>
      <c r="Q365" s="9">
        <v>0</v>
      </c>
      <c r="R365" s="5">
        <f>ROUND(L365+P365+Q365,2)</f>
        <v>35.6</v>
      </c>
      <c r="S365" s="7">
        <v>0.25</v>
      </c>
      <c r="T365" s="5">
        <f>ROUND(R365*(1-S365),2)</f>
        <v>26.7</v>
      </c>
      <c r="U365" s="5">
        <f>ROUND(R365*(1+S365),2)</f>
        <v>44.5</v>
      </c>
      <c r="V365" t="s">
        <v>975</v>
      </c>
      <c r="W365" t="s">
        <v>976</v>
      </c>
      <c r="X365" t="s">
        <v>1236</v>
      </c>
      <c r="Y365" t="s">
        <v>98</v>
      </c>
      <c r="Z365" t="s">
        <v>325</v>
      </c>
      <c r="AA365" s="6">
        <f>J365/I365</f>
        <v>1.0</v>
      </c>
      <c r="AB365" s="6">
        <f>J365-F365</f>
        <v>0.0</v>
      </c>
      <c r="AC365" s="5">
        <f>L365*(1-S365)</f>
        <v>16.5</v>
      </c>
      <c r="AD365" s="5">
        <f>L365*(1+S365)</f>
        <v>27.5</v>
      </c>
    </row>
    <row r="366" spans="1:30">
      <c r="A366" t="s">
        <v>1240</v>
      </c>
      <c r="B366" t="s">
        <v>41</v>
      </c>
      <c r="C366" t="s">
        <v>1233</v>
      </c>
      <c r="D366" t="s">
        <v>1241</v>
      </c>
      <c r="E366" t="s">
        <v>1242</v>
      </c>
      <c r="F366" s="9">
        <v>1</v>
      </c>
      <c r="G366" t="s">
        <v>164</v>
      </c>
      <c r="H366" s="7">
        <v>0</v>
      </c>
      <c r="I366" s="9">
        <v>1</v>
      </c>
      <c r="J366" s="6">
        <f>CEILING(F366*(1+H366),I366)</f>
        <v>1</v>
      </c>
      <c r="K366" s="9">
        <v>22</v>
      </c>
      <c r="L366" s="5">
        <f>ROUND(J366*K366,2)</f>
        <v>22.0</v>
      </c>
      <c r="M366" s="9">
        <v>0.2</v>
      </c>
      <c r="N366" s="6">
        <f>ROUND(F366*M366,3)</f>
        <v>0.2</v>
      </c>
      <c r="O366" s="5">
        <f>'Labor rates'!B10</f>
        <v>68</v>
      </c>
      <c r="P366" s="5">
        <f>ROUND(N366*O366,2)</f>
        <v>13.6</v>
      </c>
      <c r="Q366" s="9">
        <v>0</v>
      </c>
      <c r="R366" s="5">
        <f>ROUND(L366+P366+Q366,2)</f>
        <v>35.6</v>
      </c>
      <c r="S366" s="7">
        <v>0.25</v>
      </c>
      <c r="T366" s="5">
        <f>ROUND(R366*(1-S366),2)</f>
        <v>26.7</v>
      </c>
      <c r="U366" s="5">
        <f>ROUND(R366*(1+S366),2)</f>
        <v>44.5</v>
      </c>
      <c r="V366" t="s">
        <v>975</v>
      </c>
      <c r="W366" t="s">
        <v>976</v>
      </c>
      <c r="X366" t="s">
        <v>1236</v>
      </c>
      <c r="Y366" t="s">
        <v>98</v>
      </c>
      <c r="Z366" t="s">
        <v>325</v>
      </c>
      <c r="AA366" s="6">
        <f>J366/I366</f>
        <v>1.0</v>
      </c>
      <c r="AB366" s="6">
        <f>J366-F366</f>
        <v>0.0</v>
      </c>
      <c r="AC366" s="5">
        <f>L366*(1-S366)</f>
        <v>16.5</v>
      </c>
      <c r="AD366" s="5">
        <f>L366*(1+S366)</f>
        <v>27.5</v>
      </c>
    </row>
    <row r="367" spans="1:30">
      <c r="A367" t="s">
        <v>1243</v>
      </c>
      <c r="B367" t="s">
        <v>41</v>
      </c>
      <c r="C367" t="s">
        <v>1233</v>
      </c>
      <c r="D367" t="s">
        <v>1244</v>
      </c>
      <c r="E367" t="s">
        <v>1245</v>
      </c>
      <c r="F367" s="9">
        <v>1</v>
      </c>
      <c r="G367" t="s">
        <v>164</v>
      </c>
      <c r="H367" s="7">
        <v>0</v>
      </c>
      <c r="I367" s="9">
        <v>1</v>
      </c>
      <c r="J367" s="6">
        <f>CEILING(F367*(1+H367),I367)</f>
        <v>1</v>
      </c>
      <c r="K367" s="9">
        <v>22</v>
      </c>
      <c r="L367" s="5">
        <f>ROUND(J367*K367,2)</f>
        <v>22.0</v>
      </c>
      <c r="M367" s="9">
        <v>0.15</v>
      </c>
      <c r="N367" s="6">
        <f>ROUND(F367*M367,3)</f>
        <v>0.15</v>
      </c>
      <c r="O367" s="5">
        <f>'Labor rates'!B10</f>
        <v>68</v>
      </c>
      <c r="P367" s="5">
        <f>ROUND(N367*O367,2)</f>
        <v>10.2</v>
      </c>
      <c r="Q367" s="9">
        <v>0</v>
      </c>
      <c r="R367" s="5">
        <f>ROUND(L367+P367+Q367,2)</f>
        <v>32.2</v>
      </c>
      <c r="S367" s="7">
        <v>0.25</v>
      </c>
      <c r="T367" s="5">
        <f>ROUND(R367*(1-S367),2)</f>
        <v>24.15</v>
      </c>
      <c r="U367" s="5">
        <f>ROUND(R367*(1+S367),2)</f>
        <v>40.25</v>
      </c>
      <c r="V367" t="s">
        <v>975</v>
      </c>
      <c r="W367" t="s">
        <v>976</v>
      </c>
      <c r="X367" t="s">
        <v>1236</v>
      </c>
      <c r="Y367" t="s">
        <v>98</v>
      </c>
      <c r="Z367" t="s">
        <v>325</v>
      </c>
      <c r="AA367" s="6">
        <f>J367/I367</f>
        <v>1.0</v>
      </c>
      <c r="AB367" s="6">
        <f>J367-F367</f>
        <v>0.0</v>
      </c>
      <c r="AC367" s="5">
        <f>L367*(1-S367)</f>
        <v>16.5</v>
      </c>
      <c r="AD367" s="5">
        <f>L367*(1+S367)</f>
        <v>27.5</v>
      </c>
    </row>
    <row r="368" spans="1:30">
      <c r="A368" t="s">
        <v>1246</v>
      </c>
      <c r="B368" t="s">
        <v>41</v>
      </c>
      <c r="C368" t="s">
        <v>1247</v>
      </c>
      <c r="D368" t="s">
        <v>1234</v>
      </c>
      <c r="E368" t="s">
        <v>1235</v>
      </c>
      <c r="F368" s="9">
        <v>1</v>
      </c>
      <c r="G368" t="s">
        <v>164</v>
      </c>
      <c r="H368" s="7">
        <v>0</v>
      </c>
      <c r="I368" s="9">
        <v>1</v>
      </c>
      <c r="J368" s="6">
        <f>CEILING(F368*(1+H368),I368)</f>
        <v>1</v>
      </c>
      <c r="K368" s="9">
        <v>15</v>
      </c>
      <c r="L368" s="5">
        <f>ROUND(J368*K368,2)</f>
        <v>15.0</v>
      </c>
      <c r="M368" s="9">
        <v>0.18</v>
      </c>
      <c r="N368" s="6">
        <f>ROUND(F368*M368,3)</f>
        <v>0.18</v>
      </c>
      <c r="O368" s="5">
        <f>'Labor rates'!B10</f>
        <v>68</v>
      </c>
      <c r="P368" s="5">
        <f>ROUND(N368*O368,2)</f>
        <v>12.24</v>
      </c>
      <c r="Q368" s="9">
        <v>0</v>
      </c>
      <c r="R368" s="5">
        <f>ROUND(L368+P368+Q368,2)</f>
        <v>27.24</v>
      </c>
      <c r="S368" s="7">
        <v>0.25</v>
      </c>
      <c r="T368" s="5">
        <f>ROUND(R368*(1-S368),2)</f>
        <v>20.43</v>
      </c>
      <c r="U368" s="5">
        <f>ROUND(R368*(1+S368),2)</f>
        <v>34.05</v>
      </c>
      <c r="V368" t="s">
        <v>975</v>
      </c>
      <c r="W368" t="s">
        <v>976</v>
      </c>
      <c r="X368" t="s">
        <v>1248</v>
      </c>
      <c r="Y368" t="s">
        <v>98</v>
      </c>
      <c r="Z368" t="s">
        <v>325</v>
      </c>
      <c r="AA368" s="6">
        <f>J368/I368</f>
        <v>1.0</v>
      </c>
      <c r="AB368" s="6">
        <f>J368-F368</f>
        <v>0.0</v>
      </c>
      <c r="AC368" s="5">
        <f>L368*(1-S368)</f>
        <v>11.25</v>
      </c>
      <c r="AD368" s="5">
        <f>L368*(1+S368)</f>
        <v>18.75</v>
      </c>
    </row>
    <row r="369" spans="1:30">
      <c r="A369" t="s">
        <v>1249</v>
      </c>
      <c r="B369" t="s">
        <v>41</v>
      </c>
      <c r="C369" t="s">
        <v>1247</v>
      </c>
      <c r="D369" t="s">
        <v>1238</v>
      </c>
      <c r="E369" t="s">
        <v>1239</v>
      </c>
      <c r="F369" s="9">
        <v>1</v>
      </c>
      <c r="G369" t="s">
        <v>164</v>
      </c>
      <c r="H369" s="7">
        <v>0</v>
      </c>
      <c r="I369" s="9">
        <v>1</v>
      </c>
      <c r="J369" s="6">
        <f>CEILING(F369*(1+H369),I369)</f>
        <v>1</v>
      </c>
      <c r="K369" s="9">
        <v>22</v>
      </c>
      <c r="L369" s="5">
        <f>ROUND(J369*K369,2)</f>
        <v>22.0</v>
      </c>
      <c r="M369" s="9">
        <v>0.2</v>
      </c>
      <c r="N369" s="6">
        <f>ROUND(F369*M369,3)</f>
        <v>0.2</v>
      </c>
      <c r="O369" s="5">
        <f>'Labor rates'!B10</f>
        <v>68</v>
      </c>
      <c r="P369" s="5">
        <f>ROUND(N369*O369,2)</f>
        <v>13.6</v>
      </c>
      <c r="Q369" s="9">
        <v>0</v>
      </c>
      <c r="R369" s="5">
        <f>ROUND(L369+P369+Q369,2)</f>
        <v>35.6</v>
      </c>
      <c r="S369" s="7">
        <v>0.25</v>
      </c>
      <c r="T369" s="5">
        <f>ROUND(R369*(1-S369),2)</f>
        <v>26.7</v>
      </c>
      <c r="U369" s="5">
        <f>ROUND(R369*(1+S369),2)</f>
        <v>44.5</v>
      </c>
      <c r="V369" t="s">
        <v>975</v>
      </c>
      <c r="W369" t="s">
        <v>976</v>
      </c>
      <c r="X369" t="s">
        <v>1248</v>
      </c>
      <c r="Y369" t="s">
        <v>98</v>
      </c>
      <c r="Z369" t="s">
        <v>325</v>
      </c>
      <c r="AA369" s="6">
        <f>J369/I369</f>
        <v>1.0</v>
      </c>
      <c r="AB369" s="6">
        <f>J369-F369</f>
        <v>0.0</v>
      </c>
      <c r="AC369" s="5">
        <f>L369*(1-S369)</f>
        <v>16.5</v>
      </c>
      <c r="AD369" s="5">
        <f>L369*(1+S369)</f>
        <v>27.5</v>
      </c>
    </row>
    <row r="370" spans="1:30">
      <c r="A370" t="s">
        <v>1250</v>
      </c>
      <c r="B370" t="s">
        <v>41</v>
      </c>
      <c r="C370" t="s">
        <v>1247</v>
      </c>
      <c r="D370" t="s">
        <v>1241</v>
      </c>
      <c r="E370" t="s">
        <v>1242</v>
      </c>
      <c r="F370" s="9">
        <v>1</v>
      </c>
      <c r="G370" t="s">
        <v>164</v>
      </c>
      <c r="H370" s="7">
        <v>0</v>
      </c>
      <c r="I370" s="9">
        <v>1</v>
      </c>
      <c r="J370" s="6">
        <f>CEILING(F370*(1+H370),I370)</f>
        <v>1</v>
      </c>
      <c r="K370" s="9">
        <v>22</v>
      </c>
      <c r="L370" s="5">
        <f>ROUND(J370*K370,2)</f>
        <v>22.0</v>
      </c>
      <c r="M370" s="9">
        <v>0.2</v>
      </c>
      <c r="N370" s="6">
        <f>ROUND(F370*M370,3)</f>
        <v>0.2</v>
      </c>
      <c r="O370" s="5">
        <f>'Labor rates'!B10</f>
        <v>68</v>
      </c>
      <c r="P370" s="5">
        <f>ROUND(N370*O370,2)</f>
        <v>13.6</v>
      </c>
      <c r="Q370" s="9">
        <v>0</v>
      </c>
      <c r="R370" s="5">
        <f>ROUND(L370+P370+Q370,2)</f>
        <v>35.6</v>
      </c>
      <c r="S370" s="7">
        <v>0.25</v>
      </c>
      <c r="T370" s="5">
        <f>ROUND(R370*(1-S370),2)</f>
        <v>26.7</v>
      </c>
      <c r="U370" s="5">
        <f>ROUND(R370*(1+S370),2)</f>
        <v>44.5</v>
      </c>
      <c r="V370" t="s">
        <v>975</v>
      </c>
      <c r="W370" t="s">
        <v>976</v>
      </c>
      <c r="X370" t="s">
        <v>1248</v>
      </c>
      <c r="Y370" t="s">
        <v>98</v>
      </c>
      <c r="Z370" t="s">
        <v>325</v>
      </c>
      <c r="AA370" s="6">
        <f>J370/I370</f>
        <v>1.0</v>
      </c>
      <c r="AB370" s="6">
        <f>J370-F370</f>
        <v>0.0</v>
      </c>
      <c r="AC370" s="5">
        <f>L370*(1-S370)</f>
        <v>16.5</v>
      </c>
      <c r="AD370" s="5">
        <f>L370*(1+S370)</f>
        <v>27.5</v>
      </c>
    </row>
    <row r="371" spans="1:30">
      <c r="A371" t="s">
        <v>1251</v>
      </c>
      <c r="B371" t="s">
        <v>41</v>
      </c>
      <c r="C371" t="s">
        <v>1247</v>
      </c>
      <c r="D371" t="s">
        <v>1244</v>
      </c>
      <c r="E371" t="s">
        <v>1245</v>
      </c>
      <c r="F371" s="9">
        <v>1</v>
      </c>
      <c r="G371" t="s">
        <v>164</v>
      </c>
      <c r="H371" s="7">
        <v>0</v>
      </c>
      <c r="I371" s="9">
        <v>1</v>
      </c>
      <c r="J371" s="6">
        <f>CEILING(F371*(1+H371),I371)</f>
        <v>1</v>
      </c>
      <c r="K371" s="9">
        <v>22</v>
      </c>
      <c r="L371" s="5">
        <f>ROUND(J371*K371,2)</f>
        <v>22.0</v>
      </c>
      <c r="M371" s="9">
        <v>0.15</v>
      </c>
      <c r="N371" s="6">
        <f>ROUND(F371*M371,3)</f>
        <v>0.15</v>
      </c>
      <c r="O371" s="5">
        <f>'Labor rates'!B10</f>
        <v>68</v>
      </c>
      <c r="P371" s="5">
        <f>ROUND(N371*O371,2)</f>
        <v>10.2</v>
      </c>
      <c r="Q371" s="9">
        <v>0</v>
      </c>
      <c r="R371" s="5">
        <f>ROUND(L371+P371+Q371,2)</f>
        <v>32.2</v>
      </c>
      <c r="S371" s="7">
        <v>0.25</v>
      </c>
      <c r="T371" s="5">
        <f>ROUND(R371*(1-S371),2)</f>
        <v>24.15</v>
      </c>
      <c r="U371" s="5">
        <f>ROUND(R371*(1+S371),2)</f>
        <v>40.25</v>
      </c>
      <c r="V371" t="s">
        <v>975</v>
      </c>
      <c r="W371" t="s">
        <v>976</v>
      </c>
      <c r="X371" t="s">
        <v>1248</v>
      </c>
      <c r="Y371" t="s">
        <v>98</v>
      </c>
      <c r="Z371" t="s">
        <v>325</v>
      </c>
      <c r="AA371" s="6">
        <f>J371/I371</f>
        <v>1.0</v>
      </c>
      <c r="AB371" s="6">
        <f>J371-F371</f>
        <v>0.0</v>
      </c>
      <c r="AC371" s="5">
        <f>L371*(1-S371)</f>
        <v>16.5</v>
      </c>
      <c r="AD371" s="5">
        <f>L371*(1+S371)</f>
        <v>27.5</v>
      </c>
    </row>
    <row r="372" spans="1:30">
      <c r="A372" t="s">
        <v>1252</v>
      </c>
      <c r="B372" t="s">
        <v>41</v>
      </c>
      <c r="C372" t="s">
        <v>1247</v>
      </c>
      <c r="D372" t="s">
        <v>1253</v>
      </c>
      <c r="E372" t="s">
        <v>1254</v>
      </c>
      <c r="F372" s="9">
        <v>1</v>
      </c>
      <c r="G372" t="s">
        <v>164</v>
      </c>
      <c r="H372" s="7">
        <v>0</v>
      </c>
      <c r="I372" s="9">
        <v>1</v>
      </c>
      <c r="J372" s="6">
        <f>CEILING(F372*(1+H372),I372)</f>
        <v>1</v>
      </c>
      <c r="K372" s="9">
        <v>65</v>
      </c>
      <c r="L372" s="5">
        <f>ROUND(J372*K372,2)</f>
        <v>65.0</v>
      </c>
      <c r="M372" s="9">
        <v>0.6</v>
      </c>
      <c r="N372" s="6">
        <f>ROUND(F372*M372,3)</f>
        <v>0.6</v>
      </c>
      <c r="O372" s="5">
        <f>'Labor rates'!B10</f>
        <v>68</v>
      </c>
      <c r="P372" s="5">
        <f>ROUND(N372*O372,2)</f>
        <v>40.8</v>
      </c>
      <c r="Q372" s="9">
        <v>0</v>
      </c>
      <c r="R372" s="5">
        <f>ROUND(L372+P372+Q372,2)</f>
        <v>105.8</v>
      </c>
      <c r="S372" s="7">
        <v>0.25</v>
      </c>
      <c r="T372" s="5">
        <f>ROUND(R372*(1-S372),2)</f>
        <v>79.35</v>
      </c>
      <c r="U372" s="5">
        <f>ROUND(R372*(1+S372),2)</f>
        <v>132.25</v>
      </c>
      <c r="V372" t="s">
        <v>975</v>
      </c>
      <c r="W372" t="s">
        <v>976</v>
      </c>
      <c r="X372" t="s">
        <v>1248</v>
      </c>
      <c r="Y372" t="s">
        <v>98</v>
      </c>
      <c r="Z372" t="s">
        <v>325</v>
      </c>
      <c r="AA372" s="6">
        <f>J372/I372</f>
        <v>1.0</v>
      </c>
      <c r="AB372" s="6">
        <f>J372-F372</f>
        <v>0.0</v>
      </c>
      <c r="AC372" s="5">
        <f>L372*(1-S372)</f>
        <v>48.75</v>
      </c>
      <c r="AD372" s="5">
        <f>L372*(1+S372)</f>
        <v>81.25</v>
      </c>
    </row>
    <row r="373" spans="1:30">
      <c r="A373" t="s">
        <v>1255</v>
      </c>
      <c r="B373" t="s">
        <v>41</v>
      </c>
      <c r="C373" t="s">
        <v>1256</v>
      </c>
      <c r="D373" t="s">
        <v>1257</v>
      </c>
      <c r="E373" t="s">
        <v>1258</v>
      </c>
      <c r="F373" s="9">
        <v>1</v>
      </c>
      <c r="G373" t="s">
        <v>164</v>
      </c>
      <c r="H373" s="7">
        <v>0</v>
      </c>
      <c r="I373" s="9">
        <v>1</v>
      </c>
      <c r="J373" s="6">
        <f>CEILING(F373*(1+H373),I373)</f>
        <v>1</v>
      </c>
      <c r="K373" s="9">
        <v>48</v>
      </c>
      <c r="L373" s="5">
        <f>ROUND(J373*K373,2)</f>
        <v>48.0</v>
      </c>
      <c r="M373" s="9">
        <v>0.45</v>
      </c>
      <c r="N373" s="6">
        <f>ROUND(F373*M373,3)</f>
        <v>0.45</v>
      </c>
      <c r="O373" s="5">
        <f>'Labor rates'!B10</f>
        <v>68</v>
      </c>
      <c r="P373" s="5">
        <f>ROUND(N373*O373,2)</f>
        <v>30.6</v>
      </c>
      <c r="Q373" s="9">
        <v>0</v>
      </c>
      <c r="R373" s="5">
        <f>ROUND(L373+P373+Q373,2)</f>
        <v>78.6</v>
      </c>
      <c r="S373" s="7">
        <v>0.25</v>
      </c>
      <c r="T373" s="5">
        <f>ROUND(R373*(1-S373),2)</f>
        <v>58.95</v>
      </c>
      <c r="U373" s="5">
        <f>ROUND(R373*(1+S373),2)</f>
        <v>98.25</v>
      </c>
      <c r="V373" t="s">
        <v>975</v>
      </c>
      <c r="W373" t="s">
        <v>976</v>
      </c>
      <c r="X373" t="s">
        <v>1259</v>
      </c>
      <c r="Y373" t="s">
        <v>98</v>
      </c>
      <c r="Z373" t="s">
        <v>325</v>
      </c>
      <c r="AA373" s="6">
        <f>J373/I373</f>
        <v>1.0</v>
      </c>
      <c r="AB373" s="6">
        <f>J373-F373</f>
        <v>0.0</v>
      </c>
      <c r="AC373" s="5">
        <f>L373*(1-S373)</f>
        <v>36.0</v>
      </c>
      <c r="AD373" s="5">
        <f>L373*(1+S373)</f>
        <v>60.0</v>
      </c>
    </row>
    <row r="374" spans="1:30">
      <c r="A374" t="s">
        <v>1260</v>
      </c>
      <c r="B374" t="s">
        <v>41</v>
      </c>
      <c r="C374" t="s">
        <v>1256</v>
      </c>
      <c r="D374" t="s">
        <v>1261</v>
      </c>
      <c r="E374" t="s">
        <v>1262</v>
      </c>
      <c r="F374" s="9">
        <v>1</v>
      </c>
      <c r="G374" t="s">
        <v>164</v>
      </c>
      <c r="H374" s="7">
        <v>0</v>
      </c>
      <c r="I374" s="9">
        <v>1</v>
      </c>
      <c r="J374" s="6">
        <f>CEILING(F374*(1+H374),I374)</f>
        <v>1</v>
      </c>
      <c r="K374" s="9">
        <v>18</v>
      </c>
      <c r="L374" s="5">
        <f>ROUND(J374*K374,2)</f>
        <v>18.0</v>
      </c>
      <c r="M374" s="9">
        <v>0.15</v>
      </c>
      <c r="N374" s="6">
        <f>ROUND(F374*M374,3)</f>
        <v>0.15</v>
      </c>
      <c r="O374" s="5">
        <f>'Labor rates'!B10</f>
        <v>68</v>
      </c>
      <c r="P374" s="5">
        <f>ROUND(N374*O374,2)</f>
        <v>10.2</v>
      </c>
      <c r="Q374" s="9">
        <v>0</v>
      </c>
      <c r="R374" s="5">
        <f>ROUND(L374+P374+Q374,2)</f>
        <v>28.2</v>
      </c>
      <c r="S374" s="7">
        <v>0.25</v>
      </c>
      <c r="T374" s="5">
        <f>ROUND(R374*(1-S374),2)</f>
        <v>21.15</v>
      </c>
      <c r="U374" s="5">
        <f>ROUND(R374*(1+S374),2)</f>
        <v>35.25</v>
      </c>
      <c r="V374" t="s">
        <v>975</v>
      </c>
      <c r="W374" t="s">
        <v>976</v>
      </c>
      <c r="X374" t="s">
        <v>1259</v>
      </c>
      <c r="Y374" t="s">
        <v>98</v>
      </c>
      <c r="Z374" t="s">
        <v>325</v>
      </c>
      <c r="AA374" s="6">
        <f>J374/I374</f>
        <v>1.0</v>
      </c>
      <c r="AB374" s="6">
        <f>J374-F374</f>
        <v>0.0</v>
      </c>
      <c r="AC374" s="5">
        <f>L374*(1-S374)</f>
        <v>13.5</v>
      </c>
      <c r="AD374" s="5">
        <f>L374*(1+S374)</f>
        <v>22.5</v>
      </c>
    </row>
    <row r="375" spans="1:30">
      <c r="A375" t="s">
        <v>1263</v>
      </c>
      <c r="B375" t="s">
        <v>41</v>
      </c>
      <c r="C375" t="s">
        <v>1264</v>
      </c>
      <c r="D375" t="s">
        <v>1257</v>
      </c>
      <c r="E375" t="s">
        <v>1258</v>
      </c>
      <c r="F375" s="9">
        <v>1</v>
      </c>
      <c r="G375" t="s">
        <v>164</v>
      </c>
      <c r="H375" s="7">
        <v>0</v>
      </c>
      <c r="I375" s="9">
        <v>1</v>
      </c>
      <c r="J375" s="6">
        <f>CEILING(F375*(1+H375),I375)</f>
        <v>1</v>
      </c>
      <c r="K375" s="9">
        <v>48</v>
      </c>
      <c r="L375" s="5">
        <f>ROUND(J375*K375,2)</f>
        <v>48.0</v>
      </c>
      <c r="M375" s="9">
        <v>0.45</v>
      </c>
      <c r="N375" s="6">
        <f>ROUND(F375*M375,3)</f>
        <v>0.45</v>
      </c>
      <c r="O375" s="5">
        <f>'Labor rates'!B10</f>
        <v>68</v>
      </c>
      <c r="P375" s="5">
        <f>ROUND(N375*O375,2)</f>
        <v>30.6</v>
      </c>
      <c r="Q375" s="9">
        <v>0</v>
      </c>
      <c r="R375" s="5">
        <f>ROUND(L375+P375+Q375,2)</f>
        <v>78.6</v>
      </c>
      <c r="S375" s="7">
        <v>0.25</v>
      </c>
      <c r="T375" s="5">
        <f>ROUND(R375*(1-S375),2)</f>
        <v>58.95</v>
      </c>
      <c r="U375" s="5">
        <f>ROUND(R375*(1+S375),2)</f>
        <v>98.25</v>
      </c>
      <c r="V375" t="s">
        <v>975</v>
      </c>
      <c r="W375" t="s">
        <v>976</v>
      </c>
      <c r="X375" t="s">
        <v>1265</v>
      </c>
      <c r="Y375" t="s">
        <v>98</v>
      </c>
      <c r="Z375" t="s">
        <v>325</v>
      </c>
      <c r="AA375" s="6">
        <f>J375/I375</f>
        <v>1.0</v>
      </c>
      <c r="AB375" s="6">
        <f>J375-F375</f>
        <v>0.0</v>
      </c>
      <c r="AC375" s="5">
        <f>L375*(1-S375)</f>
        <v>36.0</v>
      </c>
      <c r="AD375" s="5">
        <f>L375*(1+S375)</f>
        <v>60.0</v>
      </c>
    </row>
    <row r="376" spans="1:30">
      <c r="A376" t="s">
        <v>1266</v>
      </c>
      <c r="B376" t="s">
        <v>41</v>
      </c>
      <c r="C376" t="s">
        <v>1264</v>
      </c>
      <c r="D376" t="s">
        <v>1261</v>
      </c>
      <c r="E376" t="s">
        <v>1262</v>
      </c>
      <c r="F376" s="9">
        <v>1</v>
      </c>
      <c r="G376" t="s">
        <v>164</v>
      </c>
      <c r="H376" s="7">
        <v>0</v>
      </c>
      <c r="I376" s="9">
        <v>1</v>
      </c>
      <c r="J376" s="6">
        <f>CEILING(F376*(1+H376),I376)</f>
        <v>1</v>
      </c>
      <c r="K376" s="9">
        <v>18</v>
      </c>
      <c r="L376" s="5">
        <f>ROUND(J376*K376,2)</f>
        <v>18.0</v>
      </c>
      <c r="M376" s="9">
        <v>0.15</v>
      </c>
      <c r="N376" s="6">
        <f>ROUND(F376*M376,3)</f>
        <v>0.15</v>
      </c>
      <c r="O376" s="5">
        <f>'Labor rates'!B10</f>
        <v>68</v>
      </c>
      <c r="P376" s="5">
        <f>ROUND(N376*O376,2)</f>
        <v>10.2</v>
      </c>
      <c r="Q376" s="9">
        <v>0</v>
      </c>
      <c r="R376" s="5">
        <f>ROUND(L376+P376+Q376,2)</f>
        <v>28.2</v>
      </c>
      <c r="S376" s="7">
        <v>0.25</v>
      </c>
      <c r="T376" s="5">
        <f>ROUND(R376*(1-S376),2)</f>
        <v>21.15</v>
      </c>
      <c r="U376" s="5">
        <f>ROUND(R376*(1+S376),2)</f>
        <v>35.25</v>
      </c>
      <c r="V376" t="s">
        <v>975</v>
      </c>
      <c r="W376" t="s">
        <v>976</v>
      </c>
      <c r="X376" t="s">
        <v>1265</v>
      </c>
      <c r="Y376" t="s">
        <v>98</v>
      </c>
      <c r="Z376" t="s">
        <v>325</v>
      </c>
      <c r="AA376" s="6">
        <f>J376/I376</f>
        <v>1.0</v>
      </c>
      <c r="AB376" s="6">
        <f>J376-F376</f>
        <v>0.0</v>
      </c>
      <c r="AC376" s="5">
        <f>L376*(1-S376)</f>
        <v>13.5</v>
      </c>
      <c r="AD376" s="5">
        <f>L376*(1+S376)</f>
        <v>22.5</v>
      </c>
    </row>
    <row r="377" spans="1:30">
      <c r="A377" t="s">
        <v>1267</v>
      </c>
      <c r="B377" t="s">
        <v>41</v>
      </c>
      <c r="C377" t="s">
        <v>1268</v>
      </c>
      <c r="D377" t="s">
        <v>1269</v>
      </c>
      <c r="E377" t="s">
        <v>1270</v>
      </c>
      <c r="F377" s="9">
        <v>1</v>
      </c>
      <c r="G377" t="s">
        <v>164</v>
      </c>
      <c r="H377" s="7">
        <v>0</v>
      </c>
      <c r="I377" s="9">
        <v>1</v>
      </c>
      <c r="J377" s="6">
        <f>CEILING(F377*(1+H377),I377)</f>
        <v>1</v>
      </c>
      <c r="K377" s="9">
        <v>95</v>
      </c>
      <c r="L377" s="5">
        <f>ROUND(J377*K377,2)</f>
        <v>95.0</v>
      </c>
      <c r="M377" s="9">
        <v>0.65</v>
      </c>
      <c r="N377" s="6">
        <f>ROUND(F377*M377,3)</f>
        <v>0.65</v>
      </c>
      <c r="O377" s="5">
        <f>'Labor rates'!B10</f>
        <v>68</v>
      </c>
      <c r="P377" s="5">
        <f>ROUND(N377*O377,2)</f>
        <v>44.2</v>
      </c>
      <c r="Q377" s="9">
        <v>0</v>
      </c>
      <c r="R377" s="5">
        <f>ROUND(L377+P377+Q377,2)</f>
        <v>139.2</v>
      </c>
      <c r="S377" s="7">
        <v>0.25</v>
      </c>
      <c r="T377" s="5">
        <f>ROUND(R377*(1-S377),2)</f>
        <v>104.4</v>
      </c>
      <c r="U377" s="5">
        <f>ROUND(R377*(1+S377),2)</f>
        <v>174.0</v>
      </c>
      <c r="V377" t="s">
        <v>975</v>
      </c>
      <c r="W377" t="s">
        <v>976</v>
      </c>
      <c r="X377" t="s">
        <v>1271</v>
      </c>
      <c r="Y377" t="s">
        <v>98</v>
      </c>
      <c r="Z377" t="s">
        <v>325</v>
      </c>
      <c r="AA377" s="6">
        <f>J377/I377</f>
        <v>1.0</v>
      </c>
      <c r="AB377" s="6">
        <f>J377-F377</f>
        <v>0.0</v>
      </c>
      <c r="AC377" s="5">
        <f>L377*(1-S377)</f>
        <v>71.25</v>
      </c>
      <c r="AD377" s="5">
        <f>L377*(1+S377)</f>
        <v>118.75</v>
      </c>
    </row>
    <row r="378" spans="1:30">
      <c r="A378" t="s">
        <v>1272</v>
      </c>
      <c r="B378" t="s">
        <v>41</v>
      </c>
      <c r="C378" t="s">
        <v>1268</v>
      </c>
      <c r="D378" t="s">
        <v>1273</v>
      </c>
      <c r="E378" t="s">
        <v>1274</v>
      </c>
      <c r="F378" s="9">
        <v>1</v>
      </c>
      <c r="G378" t="s">
        <v>164</v>
      </c>
      <c r="H378" s="7">
        <v>0</v>
      </c>
      <c r="I378" s="9">
        <v>1</v>
      </c>
      <c r="J378" s="6">
        <f>CEILING(F378*(1+H378),I378)</f>
        <v>1</v>
      </c>
      <c r="K378" s="9">
        <v>35</v>
      </c>
      <c r="L378" s="5">
        <f>ROUND(J378*K378,2)</f>
        <v>35.0</v>
      </c>
      <c r="M378" s="9">
        <v>0.2</v>
      </c>
      <c r="N378" s="6">
        <f>ROUND(F378*M378,3)</f>
        <v>0.2</v>
      </c>
      <c r="O378" s="5">
        <f>'Labor rates'!B10</f>
        <v>68</v>
      </c>
      <c r="P378" s="5">
        <f>ROUND(N378*O378,2)</f>
        <v>13.6</v>
      </c>
      <c r="Q378" s="9">
        <v>0</v>
      </c>
      <c r="R378" s="5">
        <f>ROUND(L378+P378+Q378,2)</f>
        <v>48.6</v>
      </c>
      <c r="S378" s="7">
        <v>0.25</v>
      </c>
      <c r="T378" s="5">
        <f>ROUND(R378*(1-S378),2)</f>
        <v>36.45</v>
      </c>
      <c r="U378" s="5">
        <f>ROUND(R378*(1+S378),2)</f>
        <v>60.75</v>
      </c>
      <c r="V378" t="s">
        <v>975</v>
      </c>
      <c r="W378" t="s">
        <v>976</v>
      </c>
      <c r="X378" t="s">
        <v>1271</v>
      </c>
      <c r="Y378" t="s">
        <v>98</v>
      </c>
      <c r="Z378" t="s">
        <v>325</v>
      </c>
      <c r="AA378" s="6">
        <f>J378/I378</f>
        <v>1.0</v>
      </c>
      <c r="AB378" s="6">
        <f>J378-F378</f>
        <v>0.0</v>
      </c>
      <c r="AC378" s="5">
        <f>L378*(1-S378)</f>
        <v>26.25</v>
      </c>
      <c r="AD378" s="5">
        <f>L378*(1+S378)</f>
        <v>43.75</v>
      </c>
    </row>
    <row r="379" spans="1:30">
      <c r="A379" t="s">
        <v>1275</v>
      </c>
      <c r="B379" t="s">
        <v>41</v>
      </c>
      <c r="C379" t="s">
        <v>1268</v>
      </c>
      <c r="D379" t="s">
        <v>1276</v>
      </c>
      <c r="E379" t="s">
        <v>1277</v>
      </c>
      <c r="F379" s="9">
        <v>1</v>
      </c>
      <c r="G379" t="s">
        <v>164</v>
      </c>
      <c r="H379" s="7">
        <v>0</v>
      </c>
      <c r="I379" s="9">
        <v>1</v>
      </c>
      <c r="J379" s="6">
        <f>CEILING(F379*(1+H379),I379)</f>
        <v>1</v>
      </c>
      <c r="K379" s="9">
        <v>12</v>
      </c>
      <c r="L379" s="5">
        <f>ROUND(J379*K379,2)</f>
        <v>12.0</v>
      </c>
      <c r="M379" s="9">
        <v>0.3</v>
      </c>
      <c r="N379" s="6">
        <f>ROUND(F379*M379,3)</f>
        <v>0.3</v>
      </c>
      <c r="O379" s="5">
        <f>'Labor rates'!B10</f>
        <v>68</v>
      </c>
      <c r="P379" s="5">
        <f>ROUND(N379*O379,2)</f>
        <v>20.4</v>
      </c>
      <c r="Q379" s="9">
        <v>0</v>
      </c>
      <c r="R379" s="5">
        <f>ROUND(L379+P379+Q379,2)</f>
        <v>32.4</v>
      </c>
      <c r="S379" s="7">
        <v>0.25</v>
      </c>
      <c r="T379" s="5">
        <f>ROUND(R379*(1-S379),2)</f>
        <v>24.3</v>
      </c>
      <c r="U379" s="5">
        <f>ROUND(R379*(1+S379),2)</f>
        <v>40.5</v>
      </c>
      <c r="V379" t="s">
        <v>975</v>
      </c>
      <c r="W379" t="s">
        <v>976</v>
      </c>
      <c r="X379" t="s">
        <v>1271</v>
      </c>
      <c r="Y379" t="s">
        <v>98</v>
      </c>
      <c r="Z379" t="s">
        <v>325</v>
      </c>
      <c r="AA379" s="6">
        <f>J379/I379</f>
        <v>1.0</v>
      </c>
      <c r="AB379" s="6">
        <f>J379-F379</f>
        <v>0.0</v>
      </c>
      <c r="AC379" s="5">
        <f>L379*(1-S379)</f>
        <v>9.0</v>
      </c>
      <c r="AD379" s="5">
        <f>L379*(1+S379)</f>
        <v>15.0</v>
      </c>
    </row>
    <row r="380" spans="1:30">
      <c r="A380" t="s">
        <v>1278</v>
      </c>
      <c r="B380" t="s">
        <v>41</v>
      </c>
      <c r="C380" t="s">
        <v>1268</v>
      </c>
      <c r="D380" t="s">
        <v>1279</v>
      </c>
      <c r="E380" t="s">
        <v>1280</v>
      </c>
      <c r="F380" s="9">
        <v>1</v>
      </c>
      <c r="G380" t="s">
        <v>164</v>
      </c>
      <c r="H380" s="7">
        <v>0</v>
      </c>
      <c r="I380" s="9">
        <v>1</v>
      </c>
      <c r="J380" s="6">
        <f>CEILING(F380*(1+H380),I380)</f>
        <v>1</v>
      </c>
      <c r="K380" s="9">
        <v>45</v>
      </c>
      <c r="L380" s="5">
        <f>ROUND(J380*K380,2)</f>
        <v>45.0</v>
      </c>
      <c r="M380" s="9">
        <v>0.3</v>
      </c>
      <c r="N380" s="6">
        <f>ROUND(F380*M380,3)</f>
        <v>0.3</v>
      </c>
      <c r="O380" s="5">
        <f>'Labor rates'!B10</f>
        <v>68</v>
      </c>
      <c r="P380" s="5">
        <f>ROUND(N380*O380,2)</f>
        <v>20.4</v>
      </c>
      <c r="Q380" s="9">
        <v>0</v>
      </c>
      <c r="R380" s="5">
        <f>ROUND(L380+P380+Q380,2)</f>
        <v>65.4</v>
      </c>
      <c r="S380" s="7">
        <v>0.25</v>
      </c>
      <c r="T380" s="5">
        <f>ROUND(R380*(1-S380),2)</f>
        <v>49.05</v>
      </c>
      <c r="U380" s="5">
        <f>ROUND(R380*(1+S380),2)</f>
        <v>81.75</v>
      </c>
      <c r="V380" t="s">
        <v>975</v>
      </c>
      <c r="W380" t="s">
        <v>976</v>
      </c>
      <c r="X380" t="s">
        <v>1271</v>
      </c>
      <c r="Y380" t="s">
        <v>98</v>
      </c>
      <c r="Z380" t="s">
        <v>325</v>
      </c>
      <c r="AA380" s="6">
        <f>J380/I380</f>
        <v>1.0</v>
      </c>
      <c r="AB380" s="6">
        <f>J380-F380</f>
        <v>0.0</v>
      </c>
      <c r="AC380" s="5">
        <f>L380*(1-S380)</f>
        <v>33.75</v>
      </c>
      <c r="AD380" s="5">
        <f>L380*(1+S380)</f>
        <v>56.25</v>
      </c>
    </row>
    <row r="381" spans="1:30">
      <c r="A381" t="s">
        <v>1281</v>
      </c>
      <c r="B381" t="s">
        <v>41</v>
      </c>
      <c r="C381" t="s">
        <v>1282</v>
      </c>
      <c r="D381" t="s">
        <v>1283</v>
      </c>
      <c r="E381" t="s">
        <v>1284</v>
      </c>
      <c r="F381" s="9">
        <v>1</v>
      </c>
      <c r="G381" t="s">
        <v>164</v>
      </c>
      <c r="H381" s="7">
        <v>0</v>
      </c>
      <c r="I381" s="9">
        <v>1</v>
      </c>
      <c r="J381" s="6">
        <f>CEILING(F381*(1+H381),I381)</f>
        <v>1</v>
      </c>
      <c r="K381" s="9">
        <v>30</v>
      </c>
      <c r="L381" s="5">
        <f>ROUND(J381*K381,2)</f>
        <v>30.0</v>
      </c>
      <c r="M381" s="9">
        <v>0.25</v>
      </c>
      <c r="N381" s="6">
        <f>ROUND(F381*M381,3)</f>
        <v>0.25</v>
      </c>
      <c r="O381" s="5">
        <f>'Labor rates'!B10</f>
        <v>68</v>
      </c>
      <c r="P381" s="5">
        <f>ROUND(N381*O381,2)</f>
        <v>17.0</v>
      </c>
      <c r="Q381" s="9">
        <v>0</v>
      </c>
      <c r="R381" s="5">
        <f>ROUND(L381+P381+Q381,2)</f>
        <v>47.0</v>
      </c>
      <c r="S381" s="7">
        <v>0.25</v>
      </c>
      <c r="T381" s="5">
        <f>ROUND(R381*(1-S381),2)</f>
        <v>35.25</v>
      </c>
      <c r="U381" s="5">
        <f>ROUND(R381*(1+S381),2)</f>
        <v>58.75</v>
      </c>
      <c r="V381" t="s">
        <v>975</v>
      </c>
      <c r="W381" t="s">
        <v>976</v>
      </c>
      <c r="X381" t="s">
        <v>1285</v>
      </c>
      <c r="Y381" t="s">
        <v>98</v>
      </c>
      <c r="Z381" t="s">
        <v>325</v>
      </c>
      <c r="AA381" s="6">
        <f>J381/I381</f>
        <v>1.0</v>
      </c>
      <c r="AB381" s="6">
        <f>J381-F381</f>
        <v>0.0</v>
      </c>
      <c r="AC381" s="5">
        <f>L381*(1-S381)</f>
        <v>22.5</v>
      </c>
      <c r="AD381" s="5">
        <f>L381*(1+S381)</f>
        <v>37.5</v>
      </c>
    </row>
    <row r="382" spans="1:30">
      <c r="A382" t="s">
        <v>1286</v>
      </c>
      <c r="B382" t="s">
        <v>41</v>
      </c>
      <c r="C382" t="s">
        <v>1282</v>
      </c>
      <c r="D382" t="s">
        <v>1287</v>
      </c>
      <c r="E382" t="s">
        <v>1288</v>
      </c>
      <c r="F382" s="9">
        <v>1</v>
      </c>
      <c r="G382" t="s">
        <v>164</v>
      </c>
      <c r="H382" s="7">
        <v>0</v>
      </c>
      <c r="I382" s="9">
        <v>1</v>
      </c>
      <c r="J382" s="6">
        <f>CEILING(F382*(1+H382),I382)</f>
        <v>1</v>
      </c>
      <c r="K382" s="9">
        <v>12</v>
      </c>
      <c r="L382" s="5">
        <f>ROUND(J382*K382,2)</f>
        <v>12.0</v>
      </c>
      <c r="M382" s="9">
        <v>0.2</v>
      </c>
      <c r="N382" s="6">
        <f>ROUND(F382*M382,3)</f>
        <v>0.2</v>
      </c>
      <c r="O382" s="5">
        <f>'Labor rates'!B10</f>
        <v>68</v>
      </c>
      <c r="P382" s="5">
        <f>ROUND(N382*O382,2)</f>
        <v>13.6</v>
      </c>
      <c r="Q382" s="9">
        <v>0</v>
      </c>
      <c r="R382" s="5">
        <f>ROUND(L382+P382+Q382,2)</f>
        <v>25.6</v>
      </c>
      <c r="S382" s="7">
        <v>0.25</v>
      </c>
      <c r="T382" s="5">
        <f>ROUND(R382*(1-S382),2)</f>
        <v>19.2</v>
      </c>
      <c r="U382" s="5">
        <f>ROUND(R382*(1+S382),2)</f>
        <v>32.0</v>
      </c>
      <c r="V382" t="s">
        <v>975</v>
      </c>
      <c r="W382" t="s">
        <v>976</v>
      </c>
      <c r="X382" t="s">
        <v>1285</v>
      </c>
      <c r="Y382" t="s">
        <v>98</v>
      </c>
      <c r="Z382" t="s">
        <v>325</v>
      </c>
      <c r="AA382" s="6">
        <f>J382/I382</f>
        <v>1.0</v>
      </c>
      <c r="AB382" s="6">
        <f>J382-F382</f>
        <v>0.0</v>
      </c>
      <c r="AC382" s="5">
        <f>L382*(1-S382)</f>
        <v>9.0</v>
      </c>
      <c r="AD382" s="5">
        <f>L382*(1+S382)</f>
        <v>15.0</v>
      </c>
    </row>
    <row r="383" spans="1:30">
      <c r="A383" t="s">
        <v>1289</v>
      </c>
      <c r="B383" t="s">
        <v>41</v>
      </c>
      <c r="C383" t="s">
        <v>1282</v>
      </c>
      <c r="D383" t="s">
        <v>1290</v>
      </c>
      <c r="E383" t="s">
        <v>1291</v>
      </c>
      <c r="F383" s="9">
        <v>1</v>
      </c>
      <c r="G383" t="s">
        <v>164</v>
      </c>
      <c r="H383" s="7">
        <v>0</v>
      </c>
      <c r="I383" s="9">
        <v>1</v>
      </c>
      <c r="J383" s="6">
        <f>CEILING(F383*(1+H383),I383)</f>
        <v>1</v>
      </c>
      <c r="K383" s="9">
        <v>8</v>
      </c>
      <c r="L383" s="5">
        <f>ROUND(J383*K383,2)</f>
        <v>8.0</v>
      </c>
      <c r="M383" s="9">
        <v>0.2</v>
      </c>
      <c r="N383" s="6">
        <f>ROUND(F383*M383,3)</f>
        <v>0.2</v>
      </c>
      <c r="O383" s="5">
        <f>'Labor rates'!B10</f>
        <v>68</v>
      </c>
      <c r="P383" s="5">
        <f>ROUND(N383*O383,2)</f>
        <v>13.6</v>
      </c>
      <c r="Q383" s="9">
        <v>0</v>
      </c>
      <c r="R383" s="5">
        <f>ROUND(L383+P383+Q383,2)</f>
        <v>21.6</v>
      </c>
      <c r="S383" s="7">
        <v>0.25</v>
      </c>
      <c r="T383" s="5">
        <f>ROUND(R383*(1-S383),2)</f>
        <v>16.2</v>
      </c>
      <c r="U383" s="5">
        <f>ROUND(R383*(1+S383),2)</f>
        <v>27.0</v>
      </c>
      <c r="V383" t="s">
        <v>975</v>
      </c>
      <c r="W383" t="s">
        <v>976</v>
      </c>
      <c r="X383" t="s">
        <v>1285</v>
      </c>
      <c r="Y383" t="s">
        <v>98</v>
      </c>
      <c r="Z383" t="s">
        <v>325</v>
      </c>
      <c r="AA383" s="6">
        <f>J383/I383</f>
        <v>1.0</v>
      </c>
      <c r="AB383" s="6">
        <f>J383-F383</f>
        <v>0.0</v>
      </c>
      <c r="AC383" s="5">
        <f>L383*(1-S383)</f>
        <v>6.0</v>
      </c>
      <c r="AD383" s="5">
        <f>L383*(1+S383)</f>
        <v>10.0</v>
      </c>
    </row>
    <row r="384" spans="1:30">
      <c r="A384" t="s">
        <v>1292</v>
      </c>
      <c r="B384" t="s">
        <v>41</v>
      </c>
      <c r="C384" t="s">
        <v>1293</v>
      </c>
      <c r="D384" t="s">
        <v>1283</v>
      </c>
      <c r="E384" t="s">
        <v>1284</v>
      </c>
      <c r="F384" s="9">
        <v>1</v>
      </c>
      <c r="G384" t="s">
        <v>164</v>
      </c>
      <c r="H384" s="7">
        <v>0</v>
      </c>
      <c r="I384" s="9">
        <v>1</v>
      </c>
      <c r="J384" s="6">
        <f>CEILING(F384*(1+H384),I384)</f>
        <v>1</v>
      </c>
      <c r="K384" s="9">
        <v>30</v>
      </c>
      <c r="L384" s="5">
        <f>ROUND(J384*K384,2)</f>
        <v>30.0</v>
      </c>
      <c r="M384" s="9">
        <v>0.25</v>
      </c>
      <c r="N384" s="6">
        <f>ROUND(F384*M384,3)</f>
        <v>0.25</v>
      </c>
      <c r="O384" s="5">
        <f>'Labor rates'!B10</f>
        <v>68</v>
      </c>
      <c r="P384" s="5">
        <f>ROUND(N384*O384,2)</f>
        <v>17.0</v>
      </c>
      <c r="Q384" s="9">
        <v>0</v>
      </c>
      <c r="R384" s="5">
        <f>ROUND(L384+P384+Q384,2)</f>
        <v>47.0</v>
      </c>
      <c r="S384" s="7">
        <v>0.25</v>
      </c>
      <c r="T384" s="5">
        <f>ROUND(R384*(1-S384),2)</f>
        <v>35.25</v>
      </c>
      <c r="U384" s="5">
        <f>ROUND(R384*(1+S384),2)</f>
        <v>58.75</v>
      </c>
      <c r="V384" t="s">
        <v>975</v>
      </c>
      <c r="W384" t="s">
        <v>976</v>
      </c>
      <c r="X384" t="s">
        <v>1294</v>
      </c>
      <c r="Y384" t="s">
        <v>98</v>
      </c>
      <c r="Z384" t="s">
        <v>325</v>
      </c>
      <c r="AA384" s="6">
        <f>J384/I384</f>
        <v>1.0</v>
      </c>
      <c r="AB384" s="6">
        <f>J384-F384</f>
        <v>0.0</v>
      </c>
      <c r="AC384" s="5">
        <f>L384*(1-S384)</f>
        <v>22.5</v>
      </c>
      <c r="AD384" s="5">
        <f>L384*(1+S384)</f>
        <v>37.5</v>
      </c>
    </row>
    <row r="385" spans="1:30">
      <c r="A385" t="s">
        <v>1295</v>
      </c>
      <c r="B385" t="s">
        <v>41</v>
      </c>
      <c r="C385" t="s">
        <v>1293</v>
      </c>
      <c r="D385" t="s">
        <v>1287</v>
      </c>
      <c r="E385" t="s">
        <v>1288</v>
      </c>
      <c r="F385" s="9">
        <v>1</v>
      </c>
      <c r="G385" t="s">
        <v>164</v>
      </c>
      <c r="H385" s="7">
        <v>0</v>
      </c>
      <c r="I385" s="9">
        <v>1</v>
      </c>
      <c r="J385" s="6">
        <f>CEILING(F385*(1+H385),I385)</f>
        <v>1</v>
      </c>
      <c r="K385" s="9">
        <v>12</v>
      </c>
      <c r="L385" s="5">
        <f>ROUND(J385*K385,2)</f>
        <v>12.0</v>
      </c>
      <c r="M385" s="9">
        <v>0.2</v>
      </c>
      <c r="N385" s="6">
        <f>ROUND(F385*M385,3)</f>
        <v>0.2</v>
      </c>
      <c r="O385" s="5">
        <f>'Labor rates'!B10</f>
        <v>68</v>
      </c>
      <c r="P385" s="5">
        <f>ROUND(N385*O385,2)</f>
        <v>13.6</v>
      </c>
      <c r="Q385" s="9">
        <v>0</v>
      </c>
      <c r="R385" s="5">
        <f>ROUND(L385+P385+Q385,2)</f>
        <v>25.6</v>
      </c>
      <c r="S385" s="7">
        <v>0.25</v>
      </c>
      <c r="T385" s="5">
        <f>ROUND(R385*(1-S385),2)</f>
        <v>19.2</v>
      </c>
      <c r="U385" s="5">
        <f>ROUND(R385*(1+S385),2)</f>
        <v>32.0</v>
      </c>
      <c r="V385" t="s">
        <v>975</v>
      </c>
      <c r="W385" t="s">
        <v>976</v>
      </c>
      <c r="X385" t="s">
        <v>1294</v>
      </c>
      <c r="Y385" t="s">
        <v>98</v>
      </c>
      <c r="Z385" t="s">
        <v>325</v>
      </c>
      <c r="AA385" s="6">
        <f>J385/I385</f>
        <v>1.0</v>
      </c>
      <c r="AB385" s="6">
        <f>J385-F385</f>
        <v>0.0</v>
      </c>
      <c r="AC385" s="5">
        <f>L385*(1-S385)</f>
        <v>9.0</v>
      </c>
      <c r="AD385" s="5">
        <f>L385*(1+S385)</f>
        <v>15.0</v>
      </c>
    </row>
    <row r="386" spans="1:30">
      <c r="A386" t="s">
        <v>1296</v>
      </c>
      <c r="B386" t="s">
        <v>41</v>
      </c>
      <c r="C386" t="s">
        <v>1293</v>
      </c>
      <c r="D386" t="s">
        <v>1290</v>
      </c>
      <c r="E386" t="s">
        <v>1291</v>
      </c>
      <c r="F386" s="9">
        <v>1</v>
      </c>
      <c r="G386" t="s">
        <v>164</v>
      </c>
      <c r="H386" s="7">
        <v>0</v>
      </c>
      <c r="I386" s="9">
        <v>1</v>
      </c>
      <c r="J386" s="6">
        <f>CEILING(F386*(1+H386),I386)</f>
        <v>1</v>
      </c>
      <c r="K386" s="9">
        <v>8</v>
      </c>
      <c r="L386" s="5">
        <f>ROUND(J386*K386,2)</f>
        <v>8.0</v>
      </c>
      <c r="M386" s="9">
        <v>0.2</v>
      </c>
      <c r="N386" s="6">
        <f>ROUND(F386*M386,3)</f>
        <v>0.2</v>
      </c>
      <c r="O386" s="5">
        <f>'Labor rates'!B10</f>
        <v>68</v>
      </c>
      <c r="P386" s="5">
        <f>ROUND(N386*O386,2)</f>
        <v>13.6</v>
      </c>
      <c r="Q386" s="9">
        <v>0</v>
      </c>
      <c r="R386" s="5">
        <f>ROUND(L386+P386+Q386,2)</f>
        <v>21.6</v>
      </c>
      <c r="S386" s="7">
        <v>0.25</v>
      </c>
      <c r="T386" s="5">
        <f>ROUND(R386*(1-S386),2)</f>
        <v>16.2</v>
      </c>
      <c r="U386" s="5">
        <f>ROUND(R386*(1+S386),2)</f>
        <v>27.0</v>
      </c>
      <c r="V386" t="s">
        <v>975</v>
      </c>
      <c r="W386" t="s">
        <v>976</v>
      </c>
      <c r="X386" t="s">
        <v>1294</v>
      </c>
      <c r="Y386" t="s">
        <v>98</v>
      </c>
      <c r="Z386" t="s">
        <v>325</v>
      </c>
      <c r="AA386" s="6">
        <f>J386/I386</f>
        <v>1.0</v>
      </c>
      <c r="AB386" s="6">
        <f>J386-F386</f>
        <v>0.0</v>
      </c>
      <c r="AC386" s="5">
        <f>L386*(1-S386)</f>
        <v>6.0</v>
      </c>
      <c r="AD386" s="5">
        <f>L386*(1+S386)</f>
        <v>10.0</v>
      </c>
    </row>
    <row r="387" spans="1:30">
      <c r="A387" t="s">
        <v>1297</v>
      </c>
      <c r="B387" t="s">
        <v>41</v>
      </c>
      <c r="C387" t="s">
        <v>1298</v>
      </c>
      <c r="D387" t="s">
        <v>1283</v>
      </c>
      <c r="E387" t="s">
        <v>1284</v>
      </c>
      <c r="F387" s="9">
        <v>1</v>
      </c>
      <c r="G387" t="s">
        <v>164</v>
      </c>
      <c r="H387" s="7">
        <v>0</v>
      </c>
      <c r="I387" s="9">
        <v>1</v>
      </c>
      <c r="J387" s="6">
        <f>CEILING(F387*(1+H387),I387)</f>
        <v>1</v>
      </c>
      <c r="K387" s="9">
        <v>30</v>
      </c>
      <c r="L387" s="5">
        <f>ROUND(J387*K387,2)</f>
        <v>30.0</v>
      </c>
      <c r="M387" s="9">
        <v>0.25</v>
      </c>
      <c r="N387" s="6">
        <f>ROUND(F387*M387,3)</f>
        <v>0.25</v>
      </c>
      <c r="O387" s="5">
        <f>'Labor rates'!B10</f>
        <v>68</v>
      </c>
      <c r="P387" s="5">
        <f>ROUND(N387*O387,2)</f>
        <v>17.0</v>
      </c>
      <c r="Q387" s="9">
        <v>0</v>
      </c>
      <c r="R387" s="5">
        <f>ROUND(L387+P387+Q387,2)</f>
        <v>47.0</v>
      </c>
      <c r="S387" s="7">
        <v>0.25</v>
      </c>
      <c r="T387" s="5">
        <f>ROUND(R387*(1-S387),2)</f>
        <v>35.25</v>
      </c>
      <c r="U387" s="5">
        <f>ROUND(R387*(1+S387),2)</f>
        <v>58.75</v>
      </c>
      <c r="V387" t="s">
        <v>975</v>
      </c>
      <c r="W387" t="s">
        <v>976</v>
      </c>
      <c r="X387" t="s">
        <v>1299</v>
      </c>
      <c r="Y387" t="s">
        <v>98</v>
      </c>
      <c r="Z387" t="s">
        <v>325</v>
      </c>
      <c r="AA387" s="6">
        <f>J387/I387</f>
        <v>1.0</v>
      </c>
      <c r="AB387" s="6">
        <f>J387-F387</f>
        <v>0.0</v>
      </c>
      <c r="AC387" s="5">
        <f>L387*(1-S387)</f>
        <v>22.5</v>
      </c>
      <c r="AD387" s="5">
        <f>L387*(1+S387)</f>
        <v>37.5</v>
      </c>
    </row>
    <row r="388" spans="1:30">
      <c r="A388" t="s">
        <v>1300</v>
      </c>
      <c r="B388" t="s">
        <v>41</v>
      </c>
      <c r="C388" t="s">
        <v>1298</v>
      </c>
      <c r="D388" t="s">
        <v>1287</v>
      </c>
      <c r="E388" t="s">
        <v>1288</v>
      </c>
      <c r="F388" s="9">
        <v>1</v>
      </c>
      <c r="G388" t="s">
        <v>164</v>
      </c>
      <c r="H388" s="7">
        <v>0</v>
      </c>
      <c r="I388" s="9">
        <v>1</v>
      </c>
      <c r="J388" s="6">
        <f>CEILING(F388*(1+H388),I388)</f>
        <v>1</v>
      </c>
      <c r="K388" s="9">
        <v>12</v>
      </c>
      <c r="L388" s="5">
        <f>ROUND(J388*K388,2)</f>
        <v>12.0</v>
      </c>
      <c r="M388" s="9">
        <v>0.2</v>
      </c>
      <c r="N388" s="6">
        <f>ROUND(F388*M388,3)</f>
        <v>0.2</v>
      </c>
      <c r="O388" s="5">
        <f>'Labor rates'!B10</f>
        <v>68</v>
      </c>
      <c r="P388" s="5">
        <f>ROUND(N388*O388,2)</f>
        <v>13.6</v>
      </c>
      <c r="Q388" s="9">
        <v>0</v>
      </c>
      <c r="R388" s="5">
        <f>ROUND(L388+P388+Q388,2)</f>
        <v>25.6</v>
      </c>
      <c r="S388" s="7">
        <v>0.25</v>
      </c>
      <c r="T388" s="5">
        <f>ROUND(R388*(1-S388),2)</f>
        <v>19.2</v>
      </c>
      <c r="U388" s="5">
        <f>ROUND(R388*(1+S388),2)</f>
        <v>32.0</v>
      </c>
      <c r="V388" t="s">
        <v>975</v>
      </c>
      <c r="W388" t="s">
        <v>976</v>
      </c>
      <c r="X388" t="s">
        <v>1299</v>
      </c>
      <c r="Y388" t="s">
        <v>98</v>
      </c>
      <c r="Z388" t="s">
        <v>325</v>
      </c>
      <c r="AA388" s="6">
        <f>J388/I388</f>
        <v>1.0</v>
      </c>
      <c r="AB388" s="6">
        <f>J388-F388</f>
        <v>0.0</v>
      </c>
      <c r="AC388" s="5">
        <f>L388*(1-S388)</f>
        <v>9.0</v>
      </c>
      <c r="AD388" s="5">
        <f>L388*(1+S388)</f>
        <v>15.0</v>
      </c>
    </row>
    <row r="389" spans="1:30">
      <c r="A389" t="s">
        <v>1301</v>
      </c>
      <c r="B389" t="s">
        <v>41</v>
      </c>
      <c r="C389" t="s">
        <v>1298</v>
      </c>
      <c r="D389" t="s">
        <v>1290</v>
      </c>
      <c r="E389" t="s">
        <v>1291</v>
      </c>
      <c r="F389" s="9">
        <v>1</v>
      </c>
      <c r="G389" t="s">
        <v>164</v>
      </c>
      <c r="H389" s="7">
        <v>0</v>
      </c>
      <c r="I389" s="9">
        <v>1</v>
      </c>
      <c r="J389" s="6">
        <f>CEILING(F389*(1+H389),I389)</f>
        <v>1</v>
      </c>
      <c r="K389" s="9">
        <v>8</v>
      </c>
      <c r="L389" s="5">
        <f>ROUND(J389*K389,2)</f>
        <v>8.0</v>
      </c>
      <c r="M389" s="9">
        <v>0.2</v>
      </c>
      <c r="N389" s="6">
        <f>ROUND(F389*M389,3)</f>
        <v>0.2</v>
      </c>
      <c r="O389" s="5">
        <f>'Labor rates'!B10</f>
        <v>68</v>
      </c>
      <c r="P389" s="5">
        <f>ROUND(N389*O389,2)</f>
        <v>13.6</v>
      </c>
      <c r="Q389" s="9">
        <v>0</v>
      </c>
      <c r="R389" s="5">
        <f>ROUND(L389+P389+Q389,2)</f>
        <v>21.6</v>
      </c>
      <c r="S389" s="7">
        <v>0.25</v>
      </c>
      <c r="T389" s="5">
        <f>ROUND(R389*(1-S389),2)</f>
        <v>16.2</v>
      </c>
      <c r="U389" s="5">
        <f>ROUND(R389*(1+S389),2)</f>
        <v>27.0</v>
      </c>
      <c r="V389" t="s">
        <v>975</v>
      </c>
      <c r="W389" t="s">
        <v>976</v>
      </c>
      <c r="X389" t="s">
        <v>1299</v>
      </c>
      <c r="Y389" t="s">
        <v>98</v>
      </c>
      <c r="Z389" t="s">
        <v>325</v>
      </c>
      <c r="AA389" s="6">
        <f>J389/I389</f>
        <v>1.0</v>
      </c>
      <c r="AB389" s="6">
        <f>J389-F389</f>
        <v>0.0</v>
      </c>
      <c r="AC389" s="5">
        <f>L389*(1-S389)</f>
        <v>6.0</v>
      </c>
      <c r="AD389" s="5">
        <f>L389*(1+S389)</f>
        <v>10.0</v>
      </c>
    </row>
    <row r="390" spans="1:30">
      <c r="A390" t="s">
        <v>1302</v>
      </c>
      <c r="B390" t="s">
        <v>41</v>
      </c>
      <c r="C390" t="s">
        <v>1303</v>
      </c>
      <c r="D390" t="s">
        <v>1283</v>
      </c>
      <c r="E390" t="s">
        <v>1284</v>
      </c>
      <c r="F390" s="9">
        <v>1</v>
      </c>
      <c r="G390" t="s">
        <v>164</v>
      </c>
      <c r="H390" s="7">
        <v>0</v>
      </c>
      <c r="I390" s="9">
        <v>1</v>
      </c>
      <c r="J390" s="6">
        <f>CEILING(F390*(1+H390),I390)</f>
        <v>1</v>
      </c>
      <c r="K390" s="9">
        <v>30</v>
      </c>
      <c r="L390" s="5">
        <f>ROUND(J390*K390,2)</f>
        <v>30.0</v>
      </c>
      <c r="M390" s="9">
        <v>0.25</v>
      </c>
      <c r="N390" s="6">
        <f>ROUND(F390*M390,3)</f>
        <v>0.25</v>
      </c>
      <c r="O390" s="5">
        <f>'Labor rates'!B10</f>
        <v>68</v>
      </c>
      <c r="P390" s="5">
        <f>ROUND(N390*O390,2)</f>
        <v>17.0</v>
      </c>
      <c r="Q390" s="9">
        <v>0</v>
      </c>
      <c r="R390" s="5">
        <f>ROUND(L390+P390+Q390,2)</f>
        <v>47.0</v>
      </c>
      <c r="S390" s="7">
        <v>0.25</v>
      </c>
      <c r="T390" s="5">
        <f>ROUND(R390*(1-S390),2)</f>
        <v>35.25</v>
      </c>
      <c r="U390" s="5">
        <f>ROUND(R390*(1+S390),2)</f>
        <v>58.75</v>
      </c>
      <c r="V390" t="s">
        <v>975</v>
      </c>
      <c r="W390" t="s">
        <v>976</v>
      </c>
      <c r="X390" t="s">
        <v>1304</v>
      </c>
      <c r="Y390" t="s">
        <v>98</v>
      </c>
      <c r="Z390" t="s">
        <v>325</v>
      </c>
      <c r="AA390" s="6">
        <f>J390/I390</f>
        <v>1.0</v>
      </c>
      <c r="AB390" s="6">
        <f>J390-F390</f>
        <v>0.0</v>
      </c>
      <c r="AC390" s="5">
        <f>L390*(1-S390)</f>
        <v>22.5</v>
      </c>
      <c r="AD390" s="5">
        <f>L390*(1+S390)</f>
        <v>37.5</v>
      </c>
    </row>
    <row r="391" spans="1:30">
      <c r="A391" t="s">
        <v>1305</v>
      </c>
      <c r="B391" t="s">
        <v>41</v>
      </c>
      <c r="C391" t="s">
        <v>1303</v>
      </c>
      <c r="D391" t="s">
        <v>1287</v>
      </c>
      <c r="E391" t="s">
        <v>1288</v>
      </c>
      <c r="F391" s="9">
        <v>1</v>
      </c>
      <c r="G391" t="s">
        <v>164</v>
      </c>
      <c r="H391" s="7">
        <v>0</v>
      </c>
      <c r="I391" s="9">
        <v>1</v>
      </c>
      <c r="J391" s="6">
        <f>CEILING(F391*(1+H391),I391)</f>
        <v>1</v>
      </c>
      <c r="K391" s="9">
        <v>12</v>
      </c>
      <c r="L391" s="5">
        <f>ROUND(J391*K391,2)</f>
        <v>12.0</v>
      </c>
      <c r="M391" s="9">
        <v>0.2</v>
      </c>
      <c r="N391" s="6">
        <f>ROUND(F391*M391,3)</f>
        <v>0.2</v>
      </c>
      <c r="O391" s="5">
        <f>'Labor rates'!B10</f>
        <v>68</v>
      </c>
      <c r="P391" s="5">
        <f>ROUND(N391*O391,2)</f>
        <v>13.6</v>
      </c>
      <c r="Q391" s="9">
        <v>0</v>
      </c>
      <c r="R391" s="5">
        <f>ROUND(L391+P391+Q391,2)</f>
        <v>25.6</v>
      </c>
      <c r="S391" s="7">
        <v>0.25</v>
      </c>
      <c r="T391" s="5">
        <f>ROUND(R391*(1-S391),2)</f>
        <v>19.2</v>
      </c>
      <c r="U391" s="5">
        <f>ROUND(R391*(1+S391),2)</f>
        <v>32.0</v>
      </c>
      <c r="V391" t="s">
        <v>975</v>
      </c>
      <c r="W391" t="s">
        <v>976</v>
      </c>
      <c r="X391" t="s">
        <v>1304</v>
      </c>
      <c r="Y391" t="s">
        <v>98</v>
      </c>
      <c r="Z391" t="s">
        <v>325</v>
      </c>
      <c r="AA391" s="6">
        <f>J391/I391</f>
        <v>1.0</v>
      </c>
      <c r="AB391" s="6">
        <f>J391-F391</f>
        <v>0.0</v>
      </c>
      <c r="AC391" s="5">
        <f>L391*(1-S391)</f>
        <v>9.0</v>
      </c>
      <c r="AD391" s="5">
        <f>L391*(1+S391)</f>
        <v>15.0</v>
      </c>
    </row>
    <row r="392" spans="1:30">
      <c r="A392" t="s">
        <v>1306</v>
      </c>
      <c r="B392" t="s">
        <v>41</v>
      </c>
      <c r="C392" t="s">
        <v>1303</v>
      </c>
      <c r="D392" t="s">
        <v>1290</v>
      </c>
      <c r="E392" t="s">
        <v>1291</v>
      </c>
      <c r="F392" s="9">
        <v>1</v>
      </c>
      <c r="G392" t="s">
        <v>164</v>
      </c>
      <c r="H392" s="7">
        <v>0</v>
      </c>
      <c r="I392" s="9">
        <v>1</v>
      </c>
      <c r="J392" s="6">
        <f>CEILING(F392*(1+H392),I392)</f>
        <v>1</v>
      </c>
      <c r="K392" s="9">
        <v>8</v>
      </c>
      <c r="L392" s="5">
        <f>ROUND(J392*K392,2)</f>
        <v>8.0</v>
      </c>
      <c r="M392" s="9">
        <v>0.2</v>
      </c>
      <c r="N392" s="6">
        <f>ROUND(F392*M392,3)</f>
        <v>0.2</v>
      </c>
      <c r="O392" s="5">
        <f>'Labor rates'!B10</f>
        <v>68</v>
      </c>
      <c r="P392" s="5">
        <f>ROUND(N392*O392,2)</f>
        <v>13.6</v>
      </c>
      <c r="Q392" s="9">
        <v>0</v>
      </c>
      <c r="R392" s="5">
        <f>ROUND(L392+P392+Q392,2)</f>
        <v>21.6</v>
      </c>
      <c r="S392" s="7">
        <v>0.25</v>
      </c>
      <c r="T392" s="5">
        <f>ROUND(R392*(1-S392),2)</f>
        <v>16.2</v>
      </c>
      <c r="U392" s="5">
        <f>ROUND(R392*(1+S392),2)</f>
        <v>27.0</v>
      </c>
      <c r="V392" t="s">
        <v>975</v>
      </c>
      <c r="W392" t="s">
        <v>976</v>
      </c>
      <c r="X392" t="s">
        <v>1304</v>
      </c>
      <c r="Y392" t="s">
        <v>98</v>
      </c>
      <c r="Z392" t="s">
        <v>325</v>
      </c>
      <c r="AA392" s="6">
        <f>J392/I392</f>
        <v>1.0</v>
      </c>
      <c r="AB392" s="6">
        <f>J392-F392</f>
        <v>0.0</v>
      </c>
      <c r="AC392" s="5">
        <f>L392*(1-S392)</f>
        <v>6.0</v>
      </c>
      <c r="AD392" s="5">
        <f>L392*(1+S392)</f>
        <v>10.0</v>
      </c>
    </row>
    <row r="393" spans="1:30">
      <c r="A393" t="s">
        <v>1307</v>
      </c>
      <c r="B393" t="s">
        <v>41</v>
      </c>
      <c r="C393" t="s">
        <v>1308</v>
      </c>
      <c r="D393" t="s">
        <v>1283</v>
      </c>
      <c r="E393" t="s">
        <v>1284</v>
      </c>
      <c r="F393" s="9">
        <v>1</v>
      </c>
      <c r="G393" t="s">
        <v>164</v>
      </c>
      <c r="H393" s="7">
        <v>0</v>
      </c>
      <c r="I393" s="9">
        <v>1</v>
      </c>
      <c r="J393" s="6">
        <f>CEILING(F393*(1+H393),I393)</f>
        <v>1</v>
      </c>
      <c r="K393" s="9">
        <v>30</v>
      </c>
      <c r="L393" s="5">
        <f>ROUND(J393*K393,2)</f>
        <v>30.0</v>
      </c>
      <c r="M393" s="9">
        <v>0.25</v>
      </c>
      <c r="N393" s="6">
        <f>ROUND(F393*M393,3)</f>
        <v>0.25</v>
      </c>
      <c r="O393" s="5">
        <f>'Labor rates'!B10</f>
        <v>68</v>
      </c>
      <c r="P393" s="5">
        <f>ROUND(N393*O393,2)</f>
        <v>17.0</v>
      </c>
      <c r="Q393" s="9">
        <v>0</v>
      </c>
      <c r="R393" s="5">
        <f>ROUND(L393+P393+Q393,2)</f>
        <v>47.0</v>
      </c>
      <c r="S393" s="7">
        <v>0.25</v>
      </c>
      <c r="T393" s="5">
        <f>ROUND(R393*(1-S393),2)</f>
        <v>35.25</v>
      </c>
      <c r="U393" s="5">
        <f>ROUND(R393*(1+S393),2)</f>
        <v>58.75</v>
      </c>
      <c r="V393" t="s">
        <v>975</v>
      </c>
      <c r="W393" t="s">
        <v>976</v>
      </c>
      <c r="X393" t="s">
        <v>1309</v>
      </c>
      <c r="Y393" t="s">
        <v>98</v>
      </c>
      <c r="Z393" t="s">
        <v>325</v>
      </c>
      <c r="AA393" s="6">
        <f>J393/I393</f>
        <v>1.0</v>
      </c>
      <c r="AB393" s="6">
        <f>J393-F393</f>
        <v>0.0</v>
      </c>
      <c r="AC393" s="5">
        <f>L393*(1-S393)</f>
        <v>22.5</v>
      </c>
      <c r="AD393" s="5">
        <f>L393*(1+S393)</f>
        <v>37.5</v>
      </c>
    </row>
    <row r="394" spans="1:30">
      <c r="A394" t="s">
        <v>1310</v>
      </c>
      <c r="B394" t="s">
        <v>41</v>
      </c>
      <c r="C394" t="s">
        <v>1308</v>
      </c>
      <c r="D394" t="s">
        <v>1287</v>
      </c>
      <c r="E394" t="s">
        <v>1288</v>
      </c>
      <c r="F394" s="9">
        <v>1</v>
      </c>
      <c r="G394" t="s">
        <v>164</v>
      </c>
      <c r="H394" s="7">
        <v>0</v>
      </c>
      <c r="I394" s="9">
        <v>1</v>
      </c>
      <c r="J394" s="6">
        <f>CEILING(F394*(1+H394),I394)</f>
        <v>1</v>
      </c>
      <c r="K394" s="9">
        <v>12</v>
      </c>
      <c r="L394" s="5">
        <f>ROUND(J394*K394,2)</f>
        <v>12.0</v>
      </c>
      <c r="M394" s="9">
        <v>0.2</v>
      </c>
      <c r="N394" s="6">
        <f>ROUND(F394*M394,3)</f>
        <v>0.2</v>
      </c>
      <c r="O394" s="5">
        <f>'Labor rates'!B10</f>
        <v>68</v>
      </c>
      <c r="P394" s="5">
        <f>ROUND(N394*O394,2)</f>
        <v>13.6</v>
      </c>
      <c r="Q394" s="9">
        <v>0</v>
      </c>
      <c r="R394" s="5">
        <f>ROUND(L394+P394+Q394,2)</f>
        <v>25.6</v>
      </c>
      <c r="S394" s="7">
        <v>0.25</v>
      </c>
      <c r="T394" s="5">
        <f>ROUND(R394*(1-S394),2)</f>
        <v>19.2</v>
      </c>
      <c r="U394" s="5">
        <f>ROUND(R394*(1+S394),2)</f>
        <v>32.0</v>
      </c>
      <c r="V394" t="s">
        <v>975</v>
      </c>
      <c r="W394" t="s">
        <v>976</v>
      </c>
      <c r="X394" t="s">
        <v>1309</v>
      </c>
      <c r="Y394" t="s">
        <v>98</v>
      </c>
      <c r="Z394" t="s">
        <v>325</v>
      </c>
      <c r="AA394" s="6">
        <f>J394/I394</f>
        <v>1.0</v>
      </c>
      <c r="AB394" s="6">
        <f>J394-F394</f>
        <v>0.0</v>
      </c>
      <c r="AC394" s="5">
        <f>L394*(1-S394)</f>
        <v>9.0</v>
      </c>
      <c r="AD394" s="5">
        <f>L394*(1+S394)</f>
        <v>15.0</v>
      </c>
    </row>
    <row r="395" spans="1:30">
      <c r="A395" t="s">
        <v>1311</v>
      </c>
      <c r="B395" t="s">
        <v>41</v>
      </c>
      <c r="C395" t="s">
        <v>1308</v>
      </c>
      <c r="D395" t="s">
        <v>1290</v>
      </c>
      <c r="E395" t="s">
        <v>1291</v>
      </c>
      <c r="F395" s="9">
        <v>1</v>
      </c>
      <c r="G395" t="s">
        <v>164</v>
      </c>
      <c r="H395" s="7">
        <v>0</v>
      </c>
      <c r="I395" s="9">
        <v>1</v>
      </c>
      <c r="J395" s="6">
        <f>CEILING(F395*(1+H395),I395)</f>
        <v>1</v>
      </c>
      <c r="K395" s="9">
        <v>8</v>
      </c>
      <c r="L395" s="5">
        <f>ROUND(J395*K395,2)</f>
        <v>8.0</v>
      </c>
      <c r="M395" s="9">
        <v>0.2</v>
      </c>
      <c r="N395" s="6">
        <f>ROUND(F395*M395,3)</f>
        <v>0.2</v>
      </c>
      <c r="O395" s="5">
        <f>'Labor rates'!B10</f>
        <v>68</v>
      </c>
      <c r="P395" s="5">
        <f>ROUND(N395*O395,2)</f>
        <v>13.6</v>
      </c>
      <c r="Q395" s="9">
        <v>0</v>
      </c>
      <c r="R395" s="5">
        <f>ROUND(L395+P395+Q395,2)</f>
        <v>21.6</v>
      </c>
      <c r="S395" s="7">
        <v>0.25</v>
      </c>
      <c r="T395" s="5">
        <f>ROUND(R395*(1-S395),2)</f>
        <v>16.2</v>
      </c>
      <c r="U395" s="5">
        <f>ROUND(R395*(1+S395),2)</f>
        <v>27.0</v>
      </c>
      <c r="V395" t="s">
        <v>975</v>
      </c>
      <c r="W395" t="s">
        <v>976</v>
      </c>
      <c r="X395" t="s">
        <v>1309</v>
      </c>
      <c r="Y395" t="s">
        <v>98</v>
      </c>
      <c r="Z395" t="s">
        <v>325</v>
      </c>
      <c r="AA395" s="6">
        <f>J395/I395</f>
        <v>1.0</v>
      </c>
      <c r="AB395" s="6">
        <f>J395-F395</f>
        <v>0.0</v>
      </c>
      <c r="AC395" s="5">
        <f>L395*(1-S395)</f>
        <v>6.0</v>
      </c>
      <c r="AD395" s="5">
        <f>L395*(1+S395)</f>
        <v>10.0</v>
      </c>
    </row>
    <row r="396" spans="1:30">
      <c r="A396" t="s">
        <v>1312</v>
      </c>
      <c r="B396" t="s">
        <v>41</v>
      </c>
      <c r="C396" t="s">
        <v>1313</v>
      </c>
      <c r="D396" t="s">
        <v>1314</v>
      </c>
      <c r="E396" t="s">
        <v>1315</v>
      </c>
      <c r="F396" s="9">
        <v>1</v>
      </c>
      <c r="G396" t="s">
        <v>164</v>
      </c>
      <c r="H396" s="7">
        <v>0</v>
      </c>
      <c r="I396" s="9">
        <v>1</v>
      </c>
      <c r="J396" s="6">
        <f>CEILING(F396*(1+H396),I396)</f>
        <v>1</v>
      </c>
      <c r="K396" s="9">
        <v>1400</v>
      </c>
      <c r="L396" s="5">
        <f>ROUND(J396*K396,2)</f>
        <v>1400.0</v>
      </c>
      <c r="M396" s="9">
        <v>3</v>
      </c>
      <c r="N396" s="6">
        <f>ROUND(F396*M396,3)</f>
        <v>3.0</v>
      </c>
      <c r="O396" s="5">
        <f>'Labor rates'!B10</f>
        <v>68</v>
      </c>
      <c r="P396" s="5">
        <f>ROUND(N396*O396,2)</f>
        <v>204.0</v>
      </c>
      <c r="Q396" s="9">
        <v>0</v>
      </c>
      <c r="R396" s="5">
        <f>ROUND(L396+P396+Q396,2)</f>
        <v>1604.0</v>
      </c>
      <c r="S396" s="7">
        <v>0.25</v>
      </c>
      <c r="T396" s="5">
        <f>ROUND(R396*(1-S396),2)</f>
        <v>1203.0</v>
      </c>
      <c r="U396" s="5">
        <f>ROUND(R396*(1+S396),2)</f>
        <v>2005.0</v>
      </c>
      <c r="V396" t="s">
        <v>95</v>
      </c>
      <c r="W396" t="s">
        <v>1316</v>
      </c>
      <c r="X396" t="s">
        <v>1317</v>
      </c>
      <c r="Y396" t="s">
        <v>1318</v>
      </c>
      <c r="Z396" t="s">
        <v>325</v>
      </c>
      <c r="AA396" s="6">
        <f>J396/I396</f>
        <v>1.0</v>
      </c>
      <c r="AB396" s="6">
        <f>J396-F396</f>
        <v>0.0</v>
      </c>
      <c r="AC396" s="5">
        <f>L396*(1-S396)</f>
        <v>1050.0</v>
      </c>
      <c r="AD396" s="5">
        <f>L396*(1+S396)</f>
        <v>1750.0</v>
      </c>
    </row>
    <row r="397" spans="1:30">
      <c r="A397" t="s">
        <v>1319</v>
      </c>
      <c r="B397" t="s">
        <v>41</v>
      </c>
      <c r="C397" t="s">
        <v>1313</v>
      </c>
      <c r="D397" t="s">
        <v>1320</v>
      </c>
      <c r="E397" t="s">
        <v>1321</v>
      </c>
      <c r="F397" s="9">
        <v>1</v>
      </c>
      <c r="G397" t="s">
        <v>164</v>
      </c>
      <c r="H397" s="7">
        <v>0</v>
      </c>
      <c r="I397" s="9">
        <v>1</v>
      </c>
      <c r="J397" s="6">
        <f>CEILING(F397*(1+H397),I397)</f>
        <v>1</v>
      </c>
      <c r="K397" s="9">
        <v>45</v>
      </c>
      <c r="L397" s="5">
        <f>ROUND(J397*K397,2)</f>
        <v>45.0</v>
      </c>
      <c r="M397" s="9">
        <v>0.3</v>
      </c>
      <c r="N397" s="6">
        <f>ROUND(F397*M397,3)</f>
        <v>0.3</v>
      </c>
      <c r="O397" s="5">
        <f>'Labor rates'!B10</f>
        <v>68</v>
      </c>
      <c r="P397" s="5">
        <f>ROUND(N397*O397,2)</f>
        <v>20.4</v>
      </c>
      <c r="Q397" s="9">
        <v>0</v>
      </c>
      <c r="R397" s="5">
        <f>ROUND(L397+P397+Q397,2)</f>
        <v>65.4</v>
      </c>
      <c r="S397" s="7">
        <v>0.25</v>
      </c>
      <c r="T397" s="5">
        <f>ROUND(R397*(1-S397),2)</f>
        <v>49.05</v>
      </c>
      <c r="U397" s="5">
        <f>ROUND(R397*(1+S397),2)</f>
        <v>81.75</v>
      </c>
      <c r="V397" t="s">
        <v>95</v>
      </c>
      <c r="W397" t="s">
        <v>1316</v>
      </c>
      <c r="X397" t="s">
        <v>1322</v>
      </c>
      <c r="Y397" t="s">
        <v>98</v>
      </c>
      <c r="Z397" t="s">
        <v>325</v>
      </c>
      <c r="AA397" s="6">
        <f>J397/I397</f>
        <v>1.0</v>
      </c>
      <c r="AB397" s="6">
        <f>J397-F397</f>
        <v>0.0</v>
      </c>
      <c r="AC397" s="5">
        <f>L397*(1-S397)</f>
        <v>33.75</v>
      </c>
      <c r="AD397" s="5">
        <f>L397*(1+S397)</f>
        <v>56.25</v>
      </c>
    </row>
    <row r="398" spans="1:30">
      <c r="A398" t="s">
        <v>1323</v>
      </c>
      <c r="B398" t="s">
        <v>41</v>
      </c>
      <c r="C398" t="s">
        <v>1313</v>
      </c>
      <c r="D398" t="s">
        <v>1324</v>
      </c>
      <c r="E398" t="s">
        <v>1325</v>
      </c>
      <c r="F398" s="9">
        <v>1</v>
      </c>
      <c r="G398" t="s">
        <v>164</v>
      </c>
      <c r="H398" s="7">
        <v>0</v>
      </c>
      <c r="I398" s="9">
        <v>1</v>
      </c>
      <c r="J398" s="6">
        <f>CEILING(F398*(1+H398),I398)</f>
        <v>1</v>
      </c>
      <c r="K398" s="9">
        <v>70</v>
      </c>
      <c r="L398" s="5">
        <f>ROUND(J398*K398,2)</f>
        <v>70.0</v>
      </c>
      <c r="M398" s="9">
        <v>0.5</v>
      </c>
      <c r="N398" s="6">
        <f>ROUND(F398*M398,3)</f>
        <v>0.5</v>
      </c>
      <c r="O398" s="5">
        <f>'Labor rates'!B10</f>
        <v>68</v>
      </c>
      <c r="P398" s="5">
        <f>ROUND(N398*O398,2)</f>
        <v>34.0</v>
      </c>
      <c r="Q398" s="9">
        <v>0</v>
      </c>
      <c r="R398" s="5">
        <f>ROUND(L398+P398+Q398,2)</f>
        <v>104.0</v>
      </c>
      <c r="S398" s="7">
        <v>0.25</v>
      </c>
      <c r="T398" s="5">
        <f>ROUND(R398*(1-S398),2)</f>
        <v>78.0</v>
      </c>
      <c r="U398" s="5">
        <f>ROUND(R398*(1+S398),2)</f>
        <v>130.0</v>
      </c>
      <c r="V398" t="s">
        <v>95</v>
      </c>
      <c r="W398" t="s">
        <v>1316</v>
      </c>
      <c r="X398" t="s">
        <v>1326</v>
      </c>
      <c r="Y398" t="s">
        <v>98</v>
      </c>
      <c r="Z398" t="s">
        <v>325</v>
      </c>
      <c r="AA398" s="6">
        <f>J398/I398</f>
        <v>1.0</v>
      </c>
      <c r="AB398" s="6">
        <f>J398-F398</f>
        <v>0.0</v>
      </c>
      <c r="AC398" s="5">
        <f>L398*(1-S398)</f>
        <v>52.5</v>
      </c>
      <c r="AD398" s="5">
        <f>L398*(1+S398)</f>
        <v>87.5</v>
      </c>
    </row>
    <row r="399" spans="1:30">
      <c r="A399" t="s">
        <v>1327</v>
      </c>
      <c r="B399" t="s">
        <v>41</v>
      </c>
      <c r="C399" t="s">
        <v>1313</v>
      </c>
      <c r="D399" t="s">
        <v>1328</v>
      </c>
      <c r="E399" t="s">
        <v>1329</v>
      </c>
      <c r="F399" s="9">
        <v>1</v>
      </c>
      <c r="G399" t="s">
        <v>164</v>
      </c>
      <c r="H399" s="7">
        <v>0</v>
      </c>
      <c r="I399" s="9">
        <v>1</v>
      </c>
      <c r="J399" s="6">
        <f>CEILING(F399*(1+H399),I399)</f>
        <v>1</v>
      </c>
      <c r="K399" s="9">
        <v>22</v>
      </c>
      <c r="L399" s="5">
        <f>ROUND(J399*K399,2)</f>
        <v>22.0</v>
      </c>
      <c r="M399" s="9">
        <v>0.3</v>
      </c>
      <c r="N399" s="6">
        <f>ROUND(F399*M399,3)</f>
        <v>0.3</v>
      </c>
      <c r="O399" s="5">
        <f>'Labor rates'!B10</f>
        <v>68</v>
      </c>
      <c r="P399" s="5">
        <f>ROUND(N399*O399,2)</f>
        <v>20.4</v>
      </c>
      <c r="Q399" s="9">
        <v>0</v>
      </c>
      <c r="R399" s="5">
        <f>ROUND(L399+P399+Q399,2)</f>
        <v>42.4</v>
      </c>
      <c r="S399" s="7">
        <v>0.25</v>
      </c>
      <c r="T399" s="5">
        <f>ROUND(R399*(1-S399),2)</f>
        <v>31.8</v>
      </c>
      <c r="U399" s="5">
        <f>ROUND(R399*(1+S399),2)</f>
        <v>53.0</v>
      </c>
      <c r="V399" t="s">
        <v>95</v>
      </c>
      <c r="W399" t="s">
        <v>1316</v>
      </c>
      <c r="X399" t="s">
        <v>1330</v>
      </c>
      <c r="Y399" t="s">
        <v>98</v>
      </c>
      <c r="Z399" t="s">
        <v>325</v>
      </c>
      <c r="AA399" s="6">
        <f>J399/I399</f>
        <v>1.0</v>
      </c>
      <c r="AB399" s="6">
        <f>J399-F399</f>
        <v>0.0</v>
      </c>
      <c r="AC399" s="5">
        <f>L399*(1-S399)</f>
        <v>16.5</v>
      </c>
      <c r="AD399" s="5">
        <f>L399*(1+S399)</f>
        <v>27.5</v>
      </c>
    </row>
    <row r="400" spans="1:30">
      <c r="A400" t="s">
        <v>1331</v>
      </c>
      <c r="B400" t="s">
        <v>41</v>
      </c>
      <c r="C400" t="s">
        <v>1313</v>
      </c>
      <c r="D400" t="s">
        <v>1332</v>
      </c>
      <c r="E400" t="s">
        <v>1333</v>
      </c>
      <c r="F400" s="9">
        <v>2</v>
      </c>
      <c r="G400" t="s">
        <v>164</v>
      </c>
      <c r="H400" s="7">
        <v>0</v>
      </c>
      <c r="I400" s="9">
        <v>1</v>
      </c>
      <c r="J400" s="6">
        <f>CEILING(F400*(1+H400),I400)</f>
        <v>2</v>
      </c>
      <c r="K400" s="9">
        <v>28</v>
      </c>
      <c r="L400" s="5">
        <f>ROUND(J400*K400,2)</f>
        <v>56.0</v>
      </c>
      <c r="M400" s="9">
        <v>0.2</v>
      </c>
      <c r="N400" s="6">
        <f>ROUND(F400*M400,3)</f>
        <v>0.4</v>
      </c>
      <c r="O400" s="5">
        <f>'Labor rates'!B10</f>
        <v>68</v>
      </c>
      <c r="P400" s="5">
        <f>ROUND(N400*O400,2)</f>
        <v>27.2</v>
      </c>
      <c r="Q400" s="9">
        <v>0</v>
      </c>
      <c r="R400" s="5">
        <f>ROUND(L400+P400+Q400,2)</f>
        <v>83.2</v>
      </c>
      <c r="S400" s="7">
        <v>0.25</v>
      </c>
      <c r="T400" s="5">
        <f>ROUND(R400*(1-S400),2)</f>
        <v>62.4</v>
      </c>
      <c r="U400" s="5">
        <f>ROUND(R400*(1+S400),2)</f>
        <v>104.0</v>
      </c>
      <c r="V400" t="s">
        <v>95</v>
      </c>
      <c r="W400" t="s">
        <v>1316</v>
      </c>
      <c r="X400" t="s">
        <v>1334</v>
      </c>
      <c r="Y400" t="s">
        <v>98</v>
      </c>
      <c r="Z400" t="s">
        <v>325</v>
      </c>
      <c r="AA400" s="6">
        <f>J400/I400</f>
        <v>2.0</v>
      </c>
      <c r="AB400" s="6">
        <f>J400-F400</f>
        <v>0.0</v>
      </c>
      <c r="AC400" s="5">
        <f>L400*(1-S400)</f>
        <v>42.0</v>
      </c>
      <c r="AD400" s="5">
        <f>L400*(1+S400)</f>
        <v>70.0</v>
      </c>
    </row>
    <row r="401" spans="1:30">
      <c r="A401" t="s">
        <v>1335</v>
      </c>
      <c r="B401" t="s">
        <v>41</v>
      </c>
      <c r="C401" t="s">
        <v>1313</v>
      </c>
      <c r="D401" t="s">
        <v>1336</v>
      </c>
      <c r="E401" t="s">
        <v>1337</v>
      </c>
      <c r="F401" s="9">
        <v>2</v>
      </c>
      <c r="G401" t="s">
        <v>164</v>
      </c>
      <c r="H401" s="7">
        <v>0</v>
      </c>
      <c r="I401" s="9">
        <v>1</v>
      </c>
      <c r="J401" s="6">
        <f>CEILING(F401*(1+H401),I401)</f>
        <v>2</v>
      </c>
      <c r="K401" s="9">
        <v>22</v>
      </c>
      <c r="L401" s="5">
        <f>ROUND(J401*K401,2)</f>
        <v>44.0</v>
      </c>
      <c r="M401" s="9">
        <v>0.2</v>
      </c>
      <c r="N401" s="6">
        <f>ROUND(F401*M401,3)</f>
        <v>0.4</v>
      </c>
      <c r="O401" s="5">
        <f>'Labor rates'!B10</f>
        <v>68</v>
      </c>
      <c r="P401" s="5">
        <f>ROUND(N401*O401,2)</f>
        <v>27.2</v>
      </c>
      <c r="Q401" s="9">
        <v>0</v>
      </c>
      <c r="R401" s="5">
        <f>ROUND(L401+P401+Q401,2)</f>
        <v>71.2</v>
      </c>
      <c r="S401" s="7">
        <v>0.25</v>
      </c>
      <c r="T401" s="5">
        <f>ROUND(R401*(1-S401),2)</f>
        <v>53.4</v>
      </c>
      <c r="U401" s="5">
        <f>ROUND(R401*(1+S401),2)</f>
        <v>89.0</v>
      </c>
      <c r="V401" t="s">
        <v>95</v>
      </c>
      <c r="W401" t="s">
        <v>1316</v>
      </c>
      <c r="X401" t="s">
        <v>1338</v>
      </c>
      <c r="Y401" t="s">
        <v>98</v>
      </c>
      <c r="Z401" t="s">
        <v>325</v>
      </c>
      <c r="AA401" s="6">
        <f>J401/I401</f>
        <v>2.0</v>
      </c>
      <c r="AB401" s="6">
        <f>J401-F401</f>
        <v>0.0</v>
      </c>
      <c r="AC401" s="5">
        <f>L401*(1-S401)</f>
        <v>33.0</v>
      </c>
      <c r="AD401" s="5">
        <f>L401*(1+S401)</f>
        <v>55.0</v>
      </c>
    </row>
    <row r="402" spans="1:30">
      <c r="A402" t="s">
        <v>1339</v>
      </c>
      <c r="B402" t="s">
        <v>41</v>
      </c>
      <c r="C402" t="s">
        <v>1313</v>
      </c>
      <c r="D402" t="s">
        <v>1340</v>
      </c>
      <c r="E402" t="s">
        <v>1341</v>
      </c>
      <c r="F402" s="9">
        <v>1</v>
      </c>
      <c r="G402" t="s">
        <v>164</v>
      </c>
      <c r="H402" s="7">
        <v>0</v>
      </c>
      <c r="I402" s="9">
        <v>1</v>
      </c>
      <c r="J402" s="6">
        <f>CEILING(F402*(1+H402),I402)</f>
        <v>1</v>
      </c>
      <c r="K402" s="9">
        <v>170</v>
      </c>
      <c r="L402" s="5">
        <f>ROUND(J402*K402,2)</f>
        <v>170.0</v>
      </c>
      <c r="M402" s="9">
        <v>0.6</v>
      </c>
      <c r="N402" s="6">
        <f>ROUND(F402*M402,3)</f>
        <v>0.6</v>
      </c>
      <c r="O402" s="5">
        <f>'Labor rates'!B10</f>
        <v>68</v>
      </c>
      <c r="P402" s="5">
        <f>ROUND(N402*O402,2)</f>
        <v>40.8</v>
      </c>
      <c r="Q402" s="9">
        <v>0</v>
      </c>
      <c r="R402" s="5">
        <f>ROUND(L402+P402+Q402,2)</f>
        <v>210.8</v>
      </c>
      <c r="S402" s="7">
        <v>0.25</v>
      </c>
      <c r="T402" s="5">
        <f>ROUND(R402*(1-S402),2)</f>
        <v>158.1</v>
      </c>
      <c r="U402" s="5">
        <f>ROUND(R402*(1+S402),2)</f>
        <v>263.5</v>
      </c>
      <c r="V402" t="s">
        <v>95</v>
      </c>
      <c r="W402" t="s">
        <v>1316</v>
      </c>
      <c r="X402" t="s">
        <v>1342</v>
      </c>
      <c r="Y402" t="s">
        <v>98</v>
      </c>
      <c r="Z402" t="s">
        <v>325</v>
      </c>
      <c r="AA402" s="6">
        <f>J402/I402</f>
        <v>1.0</v>
      </c>
      <c r="AB402" s="6">
        <f>J402-F402</f>
        <v>0.0</v>
      </c>
      <c r="AC402" s="5">
        <f>L402*(1-S402)</f>
        <v>127.5</v>
      </c>
      <c r="AD402" s="5">
        <f>L402*(1+S402)</f>
        <v>212.5</v>
      </c>
    </row>
    <row r="403" spans="1:30">
      <c r="A403" t="s">
        <v>1343</v>
      </c>
      <c r="B403" t="s">
        <v>41</v>
      </c>
      <c r="C403" t="s">
        <v>1313</v>
      </c>
      <c r="D403" t="s">
        <v>1344</v>
      </c>
      <c r="E403" t="s">
        <v>1345</v>
      </c>
      <c r="F403" s="9">
        <v>1</v>
      </c>
      <c r="G403" t="s">
        <v>164</v>
      </c>
      <c r="H403" s="7">
        <v>0</v>
      </c>
      <c r="I403" s="9">
        <v>1</v>
      </c>
      <c r="J403" s="6">
        <f>CEILING(F403*(1+H403),I403)</f>
        <v>1</v>
      </c>
      <c r="K403" s="9">
        <v>0</v>
      </c>
      <c r="L403" s="5">
        <f>ROUND(J403*K403,2)</f>
        <v>0.0</v>
      </c>
      <c r="M403" s="9">
        <v>0.2</v>
      </c>
      <c r="N403" s="6">
        <f>ROUND(F403*M403,3)</f>
        <v>0.2</v>
      </c>
      <c r="O403" s="5">
        <f>'Labor rates'!B10</f>
        <v>68</v>
      </c>
      <c r="P403" s="5">
        <f>ROUND(N403*O403,2)</f>
        <v>13.6</v>
      </c>
      <c r="Q403" s="9">
        <v>0</v>
      </c>
      <c r="R403" s="5">
        <f>ROUND(L403+P403+Q403,2)</f>
        <v>13.6</v>
      </c>
      <c r="S403" s="7">
        <v>0.25</v>
      </c>
      <c r="T403" s="5">
        <f>ROUND(R403*(1-S403),2)</f>
        <v>10.2</v>
      </c>
      <c r="U403" s="5">
        <f>ROUND(R403*(1+S403),2)</f>
        <v>17.0</v>
      </c>
      <c r="V403" t="s">
        <v>95</v>
      </c>
      <c r="W403" t="s">
        <v>1316</v>
      </c>
      <c r="X403" t="s">
        <v>1346</v>
      </c>
      <c r="Y403" t="s">
        <v>98</v>
      </c>
      <c r="Z403" t="s">
        <v>325</v>
      </c>
      <c r="AA403" s="6">
        <f>J403/I403</f>
        <v>1.0</v>
      </c>
      <c r="AB403" s="6">
        <f>J403-F403</f>
        <v>0.0</v>
      </c>
      <c r="AC403" s="5">
        <f>L403*(1-S403)</f>
        <v>0.0</v>
      </c>
      <c r="AD403" s="5">
        <f>L403*(1+S403)</f>
        <v>0.0</v>
      </c>
    </row>
    <row r="404" spans="1:30">
      <c r="A404" t="s">
        <v>1347</v>
      </c>
      <c r="B404" t="s">
        <v>41</v>
      </c>
      <c r="C404" t="s">
        <v>1313</v>
      </c>
      <c r="D404" t="s">
        <v>1348</v>
      </c>
      <c r="E404" t="s">
        <v>1349</v>
      </c>
      <c r="F404" s="9">
        <v>1</v>
      </c>
      <c r="G404" t="s">
        <v>164</v>
      </c>
      <c r="H404" s="7">
        <v>0</v>
      </c>
      <c r="I404" s="9">
        <v>1</v>
      </c>
      <c r="J404" s="6">
        <f>CEILING(F404*(1+H404),I404)</f>
        <v>1</v>
      </c>
      <c r="K404" s="9">
        <v>28</v>
      </c>
      <c r="L404" s="5">
        <f>ROUND(J404*K404,2)</f>
        <v>28.0</v>
      </c>
      <c r="M404" s="9">
        <v>0.35</v>
      </c>
      <c r="N404" s="6">
        <f>ROUND(F404*M404,3)</f>
        <v>0.35</v>
      </c>
      <c r="O404" s="5">
        <f>'Labor rates'!B10</f>
        <v>68</v>
      </c>
      <c r="P404" s="5">
        <f>ROUND(N404*O404,2)</f>
        <v>23.8</v>
      </c>
      <c r="Q404" s="9">
        <v>0</v>
      </c>
      <c r="R404" s="5">
        <f>ROUND(L404+P404+Q404,2)</f>
        <v>51.8</v>
      </c>
      <c r="S404" s="7">
        <v>0.25</v>
      </c>
      <c r="T404" s="5">
        <f>ROUND(R404*(1-S404),2)</f>
        <v>38.85</v>
      </c>
      <c r="U404" s="5">
        <f>ROUND(R404*(1+S404),2)</f>
        <v>64.75</v>
      </c>
      <c r="V404" t="s">
        <v>95</v>
      </c>
      <c r="W404" t="s">
        <v>1316</v>
      </c>
      <c r="X404" t="s">
        <v>1350</v>
      </c>
      <c r="Y404" t="s">
        <v>98</v>
      </c>
      <c r="Z404" t="s">
        <v>325</v>
      </c>
      <c r="AA404" s="6">
        <f>J404/I404</f>
        <v>1.0</v>
      </c>
      <c r="AB404" s="6">
        <f>J404-F404</f>
        <v>0.0</v>
      </c>
      <c r="AC404" s="5">
        <f>L404*(1-S404)</f>
        <v>21.0</v>
      </c>
      <c r="AD404" s="5">
        <f>L404*(1+S404)</f>
        <v>35.0</v>
      </c>
    </row>
    <row r="405" spans="1:30">
      <c r="A405" t="s">
        <v>1351</v>
      </c>
      <c r="B405" t="s">
        <v>41</v>
      </c>
      <c r="C405" t="s">
        <v>1313</v>
      </c>
      <c r="D405" t="s">
        <v>1352</v>
      </c>
      <c r="E405" t="s">
        <v>1353</v>
      </c>
      <c r="F405" s="9">
        <v>1</v>
      </c>
      <c r="G405" t="s">
        <v>164</v>
      </c>
      <c r="H405" s="7">
        <v>0</v>
      </c>
      <c r="I405" s="9">
        <v>1</v>
      </c>
      <c r="J405" s="6">
        <f>CEILING(F405*(1+H405),I405)</f>
        <v>1</v>
      </c>
      <c r="K405" s="9">
        <v>550</v>
      </c>
      <c r="L405" s="5">
        <f>ROUND(J405*K405,2)</f>
        <v>550.0</v>
      </c>
      <c r="M405" s="9">
        <v>1.5</v>
      </c>
      <c r="N405" s="6">
        <f>ROUND(F405*M405,3)</f>
        <v>1.5</v>
      </c>
      <c r="O405" s="5">
        <f>'Labor rates'!B10</f>
        <v>68</v>
      </c>
      <c r="P405" s="5">
        <f>ROUND(N405*O405,2)</f>
        <v>102.0</v>
      </c>
      <c r="Q405" s="9">
        <v>0</v>
      </c>
      <c r="R405" s="5">
        <f>ROUND(L405+P405+Q405,2)</f>
        <v>652.0</v>
      </c>
      <c r="S405" s="7">
        <v>0.25</v>
      </c>
      <c r="T405" s="5">
        <f>ROUND(R405*(1-S405),2)</f>
        <v>489.0</v>
      </c>
      <c r="U405" s="5">
        <f>ROUND(R405*(1+S405),2)</f>
        <v>815.0</v>
      </c>
      <c r="V405" t="s">
        <v>95</v>
      </c>
      <c r="W405" t="s">
        <v>1316</v>
      </c>
      <c r="X405" t="s">
        <v>1354</v>
      </c>
      <c r="Y405" t="s">
        <v>98</v>
      </c>
      <c r="Z405" t="s">
        <v>325</v>
      </c>
      <c r="AA405" s="6">
        <f>J405/I405</f>
        <v>1.0</v>
      </c>
      <c r="AB405" s="6">
        <f>J405-F405</f>
        <v>0.0</v>
      </c>
      <c r="AC405" s="5">
        <f>L405*(1-S405)</f>
        <v>412.5</v>
      </c>
      <c r="AD405" s="5">
        <f>L405*(1+S405)</f>
        <v>687.5</v>
      </c>
    </row>
    <row r="406" spans="1:30">
      <c r="A406" t="s">
        <v>1355</v>
      </c>
      <c r="B406" t="s">
        <v>41</v>
      </c>
      <c r="C406" t="s">
        <v>1313</v>
      </c>
      <c r="D406" t="s">
        <v>1356</v>
      </c>
      <c r="E406" t="s">
        <v>1357</v>
      </c>
      <c r="F406" s="9">
        <v>1</v>
      </c>
      <c r="G406" t="s">
        <v>164</v>
      </c>
      <c r="H406" s="7">
        <v>0</v>
      </c>
      <c r="I406" s="9">
        <v>1</v>
      </c>
      <c r="J406" s="6">
        <f>CEILING(F406*(1+H406),I406)</f>
        <v>1</v>
      </c>
      <c r="K406" s="9">
        <v>425</v>
      </c>
      <c r="L406" s="5">
        <f>ROUND(J406*K406,2)</f>
        <v>425.0</v>
      </c>
      <c r="M406" s="9">
        <v>0.7</v>
      </c>
      <c r="N406" s="6">
        <f>ROUND(F406*M406,3)</f>
        <v>0.7</v>
      </c>
      <c r="O406" s="5">
        <f>'Labor rates'!B10</f>
        <v>68</v>
      </c>
      <c r="P406" s="5">
        <f>ROUND(N406*O406,2)</f>
        <v>47.6</v>
      </c>
      <c r="Q406" s="9">
        <v>0</v>
      </c>
      <c r="R406" s="5">
        <f>ROUND(L406+P406+Q406,2)</f>
        <v>472.6</v>
      </c>
      <c r="S406" s="7">
        <v>0.25</v>
      </c>
      <c r="T406" s="5">
        <f>ROUND(R406*(1-S406),2)</f>
        <v>354.45</v>
      </c>
      <c r="U406" s="5">
        <f>ROUND(R406*(1+S406),2)</f>
        <v>590.75</v>
      </c>
      <c r="V406" t="s">
        <v>95</v>
      </c>
      <c r="W406" t="s">
        <v>1316</v>
      </c>
      <c r="X406" t="s">
        <v>1358</v>
      </c>
      <c r="Y406" t="s">
        <v>98</v>
      </c>
      <c r="Z406" t="s">
        <v>325</v>
      </c>
      <c r="AA406" s="6">
        <f>J406/I406</f>
        <v>1.0</v>
      </c>
      <c r="AB406" s="6">
        <f>J406-F406</f>
        <v>0.0</v>
      </c>
      <c r="AC406" s="5">
        <f>L406*(1-S406)</f>
        <v>318.75</v>
      </c>
      <c r="AD406" s="5">
        <f>L406*(1+S406)</f>
        <v>531.25</v>
      </c>
    </row>
    <row r="407" spans="1:30">
      <c r="A407" t="s">
        <v>1359</v>
      </c>
      <c r="B407" t="s">
        <v>41</v>
      </c>
      <c r="C407" t="s">
        <v>1313</v>
      </c>
      <c r="D407" t="s">
        <v>1360</v>
      </c>
      <c r="E407" t="s">
        <v>1361</v>
      </c>
      <c r="F407" s="9">
        <v>1</v>
      </c>
      <c r="G407" t="s">
        <v>164</v>
      </c>
      <c r="H407" s="7">
        <v>0</v>
      </c>
      <c r="I407" s="9">
        <v>1</v>
      </c>
      <c r="J407" s="6">
        <f>CEILING(F407*(1+H407),I407)</f>
        <v>1</v>
      </c>
      <c r="K407" s="9">
        <v>950</v>
      </c>
      <c r="L407" s="5">
        <f>ROUND(J407*K407,2)</f>
        <v>950.0</v>
      </c>
      <c r="M407" s="9">
        <v>1.5</v>
      </c>
      <c r="N407" s="6">
        <f>ROUND(F407*M407,3)</f>
        <v>1.5</v>
      </c>
      <c r="O407" s="5">
        <f>'Labor rates'!B10</f>
        <v>68</v>
      </c>
      <c r="P407" s="5">
        <f>ROUND(N407*O407,2)</f>
        <v>102.0</v>
      </c>
      <c r="Q407" s="9">
        <v>0</v>
      </c>
      <c r="R407" s="5">
        <f>ROUND(L407+P407+Q407,2)</f>
        <v>1052.0</v>
      </c>
      <c r="S407" s="7">
        <v>0.25</v>
      </c>
      <c r="T407" s="5">
        <f>ROUND(R407*(1-S407),2)</f>
        <v>789.0</v>
      </c>
      <c r="U407" s="5">
        <f>ROUND(R407*(1+S407),2)</f>
        <v>1315.0</v>
      </c>
      <c r="V407" t="s">
        <v>95</v>
      </c>
      <c r="W407" t="s">
        <v>1316</v>
      </c>
      <c r="X407" t="s">
        <v>1362</v>
      </c>
      <c r="Y407" t="s">
        <v>98</v>
      </c>
      <c r="Z407" t="s">
        <v>325</v>
      </c>
      <c r="AA407" s="6">
        <f>J407/I407</f>
        <v>1.0</v>
      </c>
      <c r="AB407" s="6">
        <f>J407-F407</f>
        <v>0.0</v>
      </c>
      <c r="AC407" s="5">
        <f>L407*(1-S407)</f>
        <v>712.5</v>
      </c>
      <c r="AD407" s="5">
        <f>L407*(1+S407)</f>
        <v>1187.5</v>
      </c>
    </row>
    <row r="408" spans="1:30">
      <c r="A408" t="s">
        <v>1363</v>
      </c>
      <c r="B408" t="s">
        <v>41</v>
      </c>
      <c r="C408" t="s">
        <v>1313</v>
      </c>
      <c r="D408" t="s">
        <v>1364</v>
      </c>
      <c r="E408" t="s">
        <v>1365</v>
      </c>
      <c r="F408" s="9">
        <v>2</v>
      </c>
      <c r="G408" t="s">
        <v>164</v>
      </c>
      <c r="H408" s="7">
        <v>0</v>
      </c>
      <c r="I408" s="9">
        <v>1</v>
      </c>
      <c r="J408" s="6">
        <f>CEILING(F408*(1+H408),I408)</f>
        <v>2</v>
      </c>
      <c r="K408" s="9">
        <v>135</v>
      </c>
      <c r="L408" s="5">
        <f>ROUND(J408*K408,2)</f>
        <v>270.0</v>
      </c>
      <c r="M408" s="9">
        <v>0.3</v>
      </c>
      <c r="N408" s="6">
        <f>ROUND(F408*M408,3)</f>
        <v>0.6</v>
      </c>
      <c r="O408" s="5">
        <f>'Labor rates'!B10</f>
        <v>68</v>
      </c>
      <c r="P408" s="5">
        <f>ROUND(N408*O408,2)</f>
        <v>40.8</v>
      </c>
      <c r="Q408" s="9">
        <v>0</v>
      </c>
      <c r="R408" s="5">
        <f>ROUND(L408+P408+Q408,2)</f>
        <v>310.8</v>
      </c>
      <c r="S408" s="7">
        <v>0.25</v>
      </c>
      <c r="T408" s="5">
        <f>ROUND(R408*(1-S408),2)</f>
        <v>233.1</v>
      </c>
      <c r="U408" s="5">
        <f>ROUND(R408*(1+S408),2)</f>
        <v>388.5</v>
      </c>
      <c r="V408" t="s">
        <v>95</v>
      </c>
      <c r="W408" t="s">
        <v>1316</v>
      </c>
      <c r="X408" t="s">
        <v>1366</v>
      </c>
      <c r="Y408" t="s">
        <v>98</v>
      </c>
      <c r="Z408" t="s">
        <v>325</v>
      </c>
      <c r="AA408" s="6">
        <f>J408/I408</f>
        <v>2.0</v>
      </c>
      <c r="AB408" s="6">
        <f>J408-F408</f>
        <v>0.0</v>
      </c>
      <c r="AC408" s="5">
        <f>L408*(1-S408)</f>
        <v>202.5</v>
      </c>
      <c r="AD408" s="5">
        <f>L408*(1+S408)</f>
        <v>337.5</v>
      </c>
    </row>
    <row r="409" spans="1:30">
      <c r="A409" t="s">
        <v>1367</v>
      </c>
      <c r="B409" t="s">
        <v>41</v>
      </c>
      <c r="C409" t="s">
        <v>1313</v>
      </c>
      <c r="D409" t="s">
        <v>1368</v>
      </c>
      <c r="E409" t="s">
        <v>1369</v>
      </c>
      <c r="F409" s="9">
        <v>4</v>
      </c>
      <c r="G409" t="s">
        <v>164</v>
      </c>
      <c r="H409" s="7">
        <v>0</v>
      </c>
      <c r="I409" s="9">
        <v>1</v>
      </c>
      <c r="J409" s="6">
        <f>CEILING(F409*(1+H409),I409)</f>
        <v>4</v>
      </c>
      <c r="K409" s="9">
        <v>45</v>
      </c>
      <c r="L409" s="5">
        <f>ROUND(J409*K409,2)</f>
        <v>180.0</v>
      </c>
      <c r="M409" s="9">
        <v>0.25</v>
      </c>
      <c r="N409" s="6">
        <f>ROUND(F409*M409,3)</f>
        <v>1.0</v>
      </c>
      <c r="O409" s="5">
        <f>'Labor rates'!B10</f>
        <v>68</v>
      </c>
      <c r="P409" s="5">
        <f>ROUND(N409*O409,2)</f>
        <v>68.0</v>
      </c>
      <c r="Q409" s="9">
        <v>0</v>
      </c>
      <c r="R409" s="5">
        <f>ROUND(L409+P409+Q409,2)</f>
        <v>248.0</v>
      </c>
      <c r="S409" s="7">
        <v>0.25</v>
      </c>
      <c r="T409" s="5">
        <f>ROUND(R409*(1-S409),2)</f>
        <v>186.0</v>
      </c>
      <c r="U409" s="5">
        <f>ROUND(R409*(1+S409),2)</f>
        <v>310.0</v>
      </c>
      <c r="V409" t="s">
        <v>95</v>
      </c>
      <c r="W409" t="s">
        <v>1316</v>
      </c>
      <c r="X409" t="s">
        <v>1370</v>
      </c>
      <c r="Y409" t="s">
        <v>98</v>
      </c>
      <c r="Z409" t="s">
        <v>325</v>
      </c>
      <c r="AA409" s="6">
        <f>J409/I409</f>
        <v>4.0</v>
      </c>
      <c r="AB409" s="6">
        <f>J409-F409</f>
        <v>0.0</v>
      </c>
      <c r="AC409" s="5">
        <f>L409*(1-S409)</f>
        <v>135.0</v>
      </c>
      <c r="AD409" s="5">
        <f>L409*(1+S409)</f>
        <v>225.0</v>
      </c>
    </row>
    <row r="410" spans="1:30">
      <c r="A410" t="s">
        <v>1371</v>
      </c>
      <c r="B410" t="s">
        <v>41</v>
      </c>
      <c r="C410" t="s">
        <v>1313</v>
      </c>
      <c r="D410" t="s">
        <v>1372</v>
      </c>
      <c r="E410" t="s">
        <v>1373</v>
      </c>
      <c r="F410" s="9">
        <v>1</v>
      </c>
      <c r="G410" t="s">
        <v>164</v>
      </c>
      <c r="H410" s="7">
        <v>0</v>
      </c>
      <c r="I410" s="9">
        <v>1</v>
      </c>
      <c r="J410" s="6">
        <f>CEILING(F410*(1+H410),I410)</f>
        <v>1</v>
      </c>
      <c r="K410" s="9">
        <v>160</v>
      </c>
      <c r="L410" s="5">
        <f>ROUND(J410*K410,2)</f>
        <v>160.0</v>
      </c>
      <c r="M410" s="9">
        <v>0.7</v>
      </c>
      <c r="N410" s="6">
        <f>ROUND(F410*M410,3)</f>
        <v>0.7</v>
      </c>
      <c r="O410" s="5">
        <f>'Labor rates'!B10</f>
        <v>68</v>
      </c>
      <c r="P410" s="5">
        <f>ROUND(N410*O410,2)</f>
        <v>47.6</v>
      </c>
      <c r="Q410" s="9">
        <v>0</v>
      </c>
      <c r="R410" s="5">
        <f>ROUND(L410+P410+Q410,2)</f>
        <v>207.6</v>
      </c>
      <c r="S410" s="7">
        <v>0.25</v>
      </c>
      <c r="T410" s="5">
        <f>ROUND(R410*(1-S410),2)</f>
        <v>155.7</v>
      </c>
      <c r="U410" s="5">
        <f>ROUND(R410*(1+S410),2)</f>
        <v>259.5</v>
      </c>
      <c r="V410" t="s">
        <v>95</v>
      </c>
      <c r="W410" t="s">
        <v>1316</v>
      </c>
      <c r="X410" t="s">
        <v>1374</v>
      </c>
      <c r="Y410" t="s">
        <v>98</v>
      </c>
      <c r="Z410" t="s">
        <v>325</v>
      </c>
      <c r="AA410" s="6">
        <f>J410/I410</f>
        <v>1.0</v>
      </c>
      <c r="AB410" s="6">
        <f>J410-F410</f>
        <v>0.0</v>
      </c>
      <c r="AC410" s="5">
        <f>L410*(1-S410)</f>
        <v>120.0</v>
      </c>
      <c r="AD410" s="5">
        <f>L410*(1+S410)</f>
        <v>200.0</v>
      </c>
    </row>
    <row r="411" spans="1:30">
      <c r="A411" t="s">
        <v>1375</v>
      </c>
      <c r="B411" t="s">
        <v>41</v>
      </c>
      <c r="C411" t="s">
        <v>1313</v>
      </c>
      <c r="D411" t="s">
        <v>1376</v>
      </c>
      <c r="E411" t="s">
        <v>1377</v>
      </c>
      <c r="F411" s="9">
        <v>1</v>
      </c>
      <c r="G411" t="s">
        <v>1378</v>
      </c>
      <c r="H411" s="7">
        <v>0</v>
      </c>
      <c r="I411" s="9">
        <v>1</v>
      </c>
      <c r="J411" s="6">
        <f>CEILING(F411*(1+H411),I411)</f>
        <v>1</v>
      </c>
      <c r="K411" s="9">
        <v>120</v>
      </c>
      <c r="L411" s="5">
        <f>ROUND(J411*K411,2)</f>
        <v>120.0</v>
      </c>
      <c r="M411" s="9">
        <v>8</v>
      </c>
      <c r="N411" s="6">
        <f>ROUND(F411*M411,3)</f>
        <v>8.0</v>
      </c>
      <c r="O411" s="5">
        <f>'Labor rates'!B10</f>
        <v>68</v>
      </c>
      <c r="P411" s="5">
        <f>ROUND(N411*O411,2)</f>
        <v>544.0</v>
      </c>
      <c r="Q411" s="9">
        <v>0</v>
      </c>
      <c r="R411" s="5">
        <f>ROUND(L411+P411+Q411,2)</f>
        <v>664.0</v>
      </c>
      <c r="S411" s="7">
        <v>0.25</v>
      </c>
      <c r="T411" s="5">
        <f>ROUND(R411*(1-S411),2)</f>
        <v>498.0</v>
      </c>
      <c r="U411" s="5">
        <f>ROUND(R411*(1+S411),2)</f>
        <v>830.0</v>
      </c>
      <c r="V411" t="s">
        <v>95</v>
      </c>
      <c r="W411" t="s">
        <v>1316</v>
      </c>
      <c r="X411" t="s">
        <v>1379</v>
      </c>
      <c r="Y411" t="s">
        <v>98</v>
      </c>
      <c r="Z411" t="s">
        <v>325</v>
      </c>
      <c r="AA411" s="6">
        <f>J411/I411</f>
        <v>1.0</v>
      </c>
      <c r="AB411" s="6">
        <f>J411-F411</f>
        <v>0.0</v>
      </c>
      <c r="AC411" s="5">
        <f>L411*(1-S411)</f>
        <v>90.0</v>
      </c>
      <c r="AD411" s="5">
        <f>L411*(1+S411)</f>
        <v>150.0</v>
      </c>
    </row>
    <row r="412" spans="1:30">
      <c r="A412" t="s">
        <v>1380</v>
      </c>
      <c r="B412" t="s">
        <v>41</v>
      </c>
      <c r="C412" t="s">
        <v>1313</v>
      </c>
      <c r="D412" t="s">
        <v>1381</v>
      </c>
      <c r="E412" t="s">
        <v>1382</v>
      </c>
      <c r="F412" s="9">
        <v>1</v>
      </c>
      <c r="G412" t="s">
        <v>1378</v>
      </c>
      <c r="H412" s="7">
        <v>0</v>
      </c>
      <c r="I412" s="9">
        <v>1</v>
      </c>
      <c r="J412" s="6">
        <f>CEILING(F412*(1+H412),I412)</f>
        <v>1</v>
      </c>
      <c r="K412" s="9">
        <v>160</v>
      </c>
      <c r="L412" s="5">
        <f>ROUND(J412*K412,2)</f>
        <v>160.0</v>
      </c>
      <c r="M412" s="9">
        <v>8</v>
      </c>
      <c r="N412" s="6">
        <f>ROUND(F412*M412,3)</f>
        <v>8.0</v>
      </c>
      <c r="O412" s="5">
        <f>'Labor rates'!B10</f>
        <v>68</v>
      </c>
      <c r="P412" s="5">
        <f>ROUND(N412*O412,2)</f>
        <v>544.0</v>
      </c>
      <c r="Q412" s="9">
        <v>0</v>
      </c>
      <c r="R412" s="5">
        <f>ROUND(L412+P412+Q412,2)</f>
        <v>704.0</v>
      </c>
      <c r="S412" s="7">
        <v>0.25</v>
      </c>
      <c r="T412" s="5">
        <f>ROUND(R412*(1-S412),2)</f>
        <v>528.0</v>
      </c>
      <c r="U412" s="5">
        <f>ROUND(R412*(1+S412),2)</f>
        <v>880.0</v>
      </c>
      <c r="V412" t="s">
        <v>95</v>
      </c>
      <c r="W412" t="s">
        <v>1316</v>
      </c>
      <c r="X412" t="s">
        <v>1383</v>
      </c>
      <c r="Y412" t="s">
        <v>98</v>
      </c>
      <c r="Z412" t="s">
        <v>325</v>
      </c>
      <c r="AA412" s="6">
        <f>J412/I412</f>
        <v>1.0</v>
      </c>
      <c r="AB412" s="6">
        <f>J412-F412</f>
        <v>0.0</v>
      </c>
      <c r="AC412" s="5">
        <f>L412*(1-S412)</f>
        <v>120.0</v>
      </c>
      <c r="AD412" s="5">
        <f>L412*(1+S412)</f>
        <v>200.0</v>
      </c>
    </row>
    <row r="413" spans="1:30">
      <c r="A413" t="s">
        <v>1384</v>
      </c>
      <c r="B413" t="s">
        <v>41</v>
      </c>
      <c r="C413" t="s">
        <v>1313</v>
      </c>
      <c r="D413" t="s">
        <v>1385</v>
      </c>
      <c r="E413" t="s">
        <v>1386</v>
      </c>
      <c r="F413" s="9">
        <v>1</v>
      </c>
      <c r="G413" t="s">
        <v>107</v>
      </c>
      <c r="H413" s="7">
        <v>0</v>
      </c>
      <c r="I413" s="9">
        <v>1</v>
      </c>
      <c r="J413" s="6">
        <f>CEILING(F413*(1+H413),I413)</f>
        <v>1</v>
      </c>
      <c r="K413" s="9">
        <v>0</v>
      </c>
      <c r="L413" s="5">
        <f>ROUND(J413*K413,2)</f>
        <v>0.0</v>
      </c>
      <c r="M413" s="9">
        <v>0</v>
      </c>
      <c r="N413" s="6">
        <f>ROUND(F413*M413,3)</f>
        <v>0.0</v>
      </c>
      <c r="O413" s="5">
        <f>'Labor rates'!B10</f>
        <v>68</v>
      </c>
      <c r="P413" s="5">
        <f>ROUND(N413*O413,2)</f>
        <v>0.0</v>
      </c>
      <c r="Q413" s="9">
        <v>180</v>
      </c>
      <c r="R413" s="5">
        <f>ROUND(L413+P413+Q413,2)</f>
        <v>180.0</v>
      </c>
      <c r="S413" s="7">
        <v>0.25</v>
      </c>
      <c r="T413" s="5">
        <f>ROUND(R413*(1-S413),2)</f>
        <v>135.0</v>
      </c>
      <c r="U413" s="5">
        <f>ROUND(R413*(1+S413),2)</f>
        <v>225.0</v>
      </c>
      <c r="V413" t="s">
        <v>95</v>
      </c>
      <c r="W413" t="s">
        <v>1316</v>
      </c>
      <c r="X413" t="s">
        <v>1387</v>
      </c>
      <c r="Y413" t="s">
        <v>98</v>
      </c>
      <c r="Z413" t="s">
        <v>325</v>
      </c>
      <c r="AA413" s="6">
        <f>J413/I413</f>
        <v>1.0</v>
      </c>
      <c r="AB413" s="6">
        <f>J413-F413</f>
        <v>0.0</v>
      </c>
      <c r="AC413" s="5">
        <f>L413*(1-S413)</f>
        <v>0.0</v>
      </c>
      <c r="AD413" s="5">
        <f>L413*(1+S413)</f>
        <v>0.0</v>
      </c>
    </row>
    <row r="414" spans="1:30">
      <c r="A414" t="s">
        <v>1388</v>
      </c>
      <c r="B414" t="s">
        <v>41</v>
      </c>
      <c r="C414" t="s">
        <v>1313</v>
      </c>
      <c r="D414" t="s">
        <v>1389</v>
      </c>
      <c r="E414" t="s">
        <v>1390</v>
      </c>
      <c r="F414" s="9">
        <v>1</v>
      </c>
      <c r="G414" t="s">
        <v>1391</v>
      </c>
      <c r="H414" s="7">
        <v>0</v>
      </c>
      <c r="I414" s="9">
        <v>1</v>
      </c>
      <c r="J414" s="6">
        <f>CEILING(F414*(1+H414),I414)</f>
        <v>1</v>
      </c>
      <c r="K414" s="9">
        <v>0</v>
      </c>
      <c r="L414" s="5">
        <f>ROUND(J414*K414,2)</f>
        <v>0.0</v>
      </c>
      <c r="M414" s="9">
        <v>16</v>
      </c>
      <c r="N414" s="6">
        <f>ROUND(F414*M414,3)</f>
        <v>16.0</v>
      </c>
      <c r="O414" s="5">
        <f>'Labor rates'!B10</f>
        <v>68</v>
      </c>
      <c r="P414" s="5">
        <f>ROUND(N414*O414,2)</f>
        <v>1088.0</v>
      </c>
      <c r="Q414" s="9">
        <v>0</v>
      </c>
      <c r="R414" s="5">
        <f>ROUND(L414+P414+Q414,2)</f>
        <v>1088.0</v>
      </c>
      <c r="S414" s="7">
        <v>0.25</v>
      </c>
      <c r="T414" s="5">
        <f>ROUND(R414*(1-S414),2)</f>
        <v>816.0</v>
      </c>
      <c r="U414" s="5">
        <f>ROUND(R414*(1+S414),2)</f>
        <v>1360.0</v>
      </c>
      <c r="V414" t="s">
        <v>95</v>
      </c>
      <c r="W414" t="s">
        <v>1316</v>
      </c>
      <c r="X414" t="s">
        <v>1392</v>
      </c>
      <c r="Y414" t="s">
        <v>98</v>
      </c>
      <c r="Z414" t="s">
        <v>325</v>
      </c>
      <c r="AA414" s="6">
        <f>J414/I414</f>
        <v>1.0</v>
      </c>
      <c r="AB414" s="6">
        <f>J414-F414</f>
        <v>0.0</v>
      </c>
      <c r="AC414" s="5">
        <f>L414*(1-S414)</f>
        <v>0.0</v>
      </c>
      <c r="AD414" s="5">
        <f>L414*(1+S414)</f>
        <v>0.0</v>
      </c>
    </row>
    <row r="415" spans="1:30">
      <c r="A415" t="s">
        <v>1393</v>
      </c>
      <c r="B415" t="s">
        <v>41</v>
      </c>
      <c r="C415" t="s">
        <v>1313</v>
      </c>
      <c r="D415" t="s">
        <v>1394</v>
      </c>
      <c r="E415" t="s">
        <v>1395</v>
      </c>
      <c r="F415" s="9">
        <v>12</v>
      </c>
      <c r="G415" t="s">
        <v>779</v>
      </c>
      <c r="H415" s="7">
        <v>0</v>
      </c>
      <c r="I415" s="9">
        <v>1</v>
      </c>
      <c r="J415" s="6">
        <f>CEILING(F415*(1+H415),I415)</f>
        <v>12</v>
      </c>
      <c r="K415" s="9">
        <v>22</v>
      </c>
      <c r="L415" s="5">
        <f>ROUND(J415*K415,2)</f>
        <v>264.0</v>
      </c>
      <c r="M415" s="9">
        <v>0.12</v>
      </c>
      <c r="N415" s="6">
        <f>ROUND(F415*M415,3)</f>
        <v>1.44</v>
      </c>
      <c r="O415" s="5">
        <f>'Labor rates'!B10</f>
        <v>68</v>
      </c>
      <c r="P415" s="5">
        <f>ROUND(N415*O415,2)</f>
        <v>97.92</v>
      </c>
      <c r="Q415" s="9">
        <v>0</v>
      </c>
      <c r="R415" s="5">
        <f>ROUND(L415+P415+Q415,2)</f>
        <v>361.92</v>
      </c>
      <c r="S415" s="7">
        <v>0.25</v>
      </c>
      <c r="T415" s="5">
        <f>ROUND(R415*(1-S415),2)</f>
        <v>271.44</v>
      </c>
      <c r="U415" s="5">
        <f>ROUND(R415*(1+S415),2)</f>
        <v>452.4</v>
      </c>
      <c r="V415" t="s">
        <v>95</v>
      </c>
      <c r="W415" t="s">
        <v>1316</v>
      </c>
      <c r="X415" t="s">
        <v>1396</v>
      </c>
      <c r="Y415" t="s">
        <v>98</v>
      </c>
      <c r="Z415" t="s">
        <v>325</v>
      </c>
      <c r="AA415" s="6">
        <f>J415/I415</f>
        <v>12.0</v>
      </c>
      <c r="AB415" s="6">
        <f>J415-F415</f>
        <v>0.0</v>
      </c>
      <c r="AC415" s="5">
        <f>L415*(1-S415)</f>
        <v>198.0</v>
      </c>
      <c r="AD415" s="5">
        <f>L415*(1+S415)</f>
        <v>330.0</v>
      </c>
    </row>
    <row r="416" spans="1:30">
      <c r="A416" t="s">
        <v>1397</v>
      </c>
      <c r="B416" t="s">
        <v>41</v>
      </c>
      <c r="C416" t="s">
        <v>1313</v>
      </c>
      <c r="D416" t="s">
        <v>1398</v>
      </c>
      <c r="E416" t="s">
        <v>1399</v>
      </c>
      <c r="F416" s="9">
        <v>48</v>
      </c>
      <c r="G416" t="s">
        <v>164</v>
      </c>
      <c r="H416" s="7">
        <v>0</v>
      </c>
      <c r="I416" s="9">
        <v>1</v>
      </c>
      <c r="J416" s="6">
        <f>CEILING(F416*(1+H416),I416)</f>
        <v>48</v>
      </c>
      <c r="K416" s="9">
        <v>4</v>
      </c>
      <c r="L416" s="5">
        <f>ROUND(J416*K416,2)</f>
        <v>192.0</v>
      </c>
      <c r="M416" s="9">
        <v>0.12</v>
      </c>
      <c r="N416" s="6">
        <f>ROUND(F416*M416,3)</f>
        <v>5.76</v>
      </c>
      <c r="O416" s="5">
        <f>'Labor rates'!B10</f>
        <v>68</v>
      </c>
      <c r="P416" s="5">
        <f>ROUND(N416*O416,2)</f>
        <v>391.68</v>
      </c>
      <c r="Q416" s="9">
        <v>0</v>
      </c>
      <c r="R416" s="5">
        <f>ROUND(L416+P416+Q416,2)</f>
        <v>583.68</v>
      </c>
      <c r="S416" s="7">
        <v>0.25</v>
      </c>
      <c r="T416" s="5">
        <f>ROUND(R416*(1-S416),2)</f>
        <v>437.76</v>
      </c>
      <c r="U416" s="5">
        <f>ROUND(R416*(1+S416),2)</f>
        <v>729.6</v>
      </c>
      <c r="V416" t="s">
        <v>95</v>
      </c>
      <c r="W416" t="s">
        <v>1316</v>
      </c>
      <c r="X416" t="s">
        <v>1400</v>
      </c>
      <c r="Y416" t="s">
        <v>98</v>
      </c>
      <c r="Z416" t="s">
        <v>325</v>
      </c>
      <c r="AA416" s="6">
        <f>J416/I416</f>
        <v>48.0</v>
      </c>
      <c r="AB416" s="6">
        <f>J416-F416</f>
        <v>0.0</v>
      </c>
      <c r="AC416" s="5">
        <f>L416*(1-S416)</f>
        <v>144.0</v>
      </c>
      <c r="AD416" s="5">
        <f>L416*(1+S416)</f>
        <v>240.0</v>
      </c>
    </row>
    <row r="417" spans="1:30">
      <c r="A417" t="s">
        <v>1401</v>
      </c>
      <c r="B417" t="s">
        <v>41</v>
      </c>
      <c r="C417" t="s">
        <v>1313</v>
      </c>
      <c r="D417" t="s">
        <v>1402</v>
      </c>
      <c r="E417" t="s">
        <v>1403</v>
      </c>
      <c r="F417" s="9">
        <v>10</v>
      </c>
      <c r="G417" t="s">
        <v>164</v>
      </c>
      <c r="H417" s="7">
        <v>0</v>
      </c>
      <c r="I417" s="9">
        <v>1</v>
      </c>
      <c r="J417" s="6">
        <f>CEILING(F417*(1+H417),I417)</f>
        <v>10</v>
      </c>
      <c r="K417" s="9">
        <v>35</v>
      </c>
      <c r="L417" s="5">
        <f>ROUND(J417*K417,2)</f>
        <v>350.0</v>
      </c>
      <c r="M417" s="9">
        <v>0.3</v>
      </c>
      <c r="N417" s="6">
        <f>ROUND(F417*M417,3)</f>
        <v>3.0</v>
      </c>
      <c r="O417" s="5">
        <f>'Labor rates'!B10</f>
        <v>68</v>
      </c>
      <c r="P417" s="5">
        <f>ROUND(N417*O417,2)</f>
        <v>204.0</v>
      </c>
      <c r="Q417" s="9">
        <v>0</v>
      </c>
      <c r="R417" s="5">
        <f>ROUND(L417+P417+Q417,2)</f>
        <v>554.0</v>
      </c>
      <c r="S417" s="7">
        <v>0.25</v>
      </c>
      <c r="T417" s="5">
        <f>ROUND(R417*(1-S417),2)</f>
        <v>415.5</v>
      </c>
      <c r="U417" s="5">
        <f>ROUND(R417*(1+S417),2)</f>
        <v>692.5</v>
      </c>
      <c r="V417" t="s">
        <v>95</v>
      </c>
      <c r="W417" t="s">
        <v>1316</v>
      </c>
      <c r="X417" t="s">
        <v>1404</v>
      </c>
      <c r="Y417" t="s">
        <v>98</v>
      </c>
      <c r="Z417" t="s">
        <v>325</v>
      </c>
      <c r="AA417" s="6">
        <f>J417/I417</f>
        <v>10.0</v>
      </c>
      <c r="AB417" s="6">
        <f>J417-F417</f>
        <v>0.0</v>
      </c>
      <c r="AC417" s="5">
        <f>L417*(1-S417)</f>
        <v>262.5</v>
      </c>
      <c r="AD417" s="5">
        <f>L417*(1+S417)</f>
        <v>437.5</v>
      </c>
    </row>
    <row r="418" spans="1:30">
      <c r="A418" t="s">
        <v>1405</v>
      </c>
      <c r="B418" t="s">
        <v>41</v>
      </c>
      <c r="C418" t="s">
        <v>1313</v>
      </c>
      <c r="D418" t="s">
        <v>1406</v>
      </c>
      <c r="E418" t="s">
        <v>1407</v>
      </c>
      <c r="F418" s="9">
        <v>60</v>
      </c>
      <c r="G418" t="s">
        <v>164</v>
      </c>
      <c r="H418" s="7">
        <v>0</v>
      </c>
      <c r="I418" s="9">
        <v>1</v>
      </c>
      <c r="J418" s="6">
        <f>CEILING(F418*(1+H418),I418)</f>
        <v>60</v>
      </c>
      <c r="K418" s="9">
        <v>1.2</v>
      </c>
      <c r="L418" s="5">
        <f>ROUND(J418*K418,2)</f>
        <v>72.0</v>
      </c>
      <c r="M418" s="9">
        <v>0.035</v>
      </c>
      <c r="N418" s="6">
        <f>ROUND(F418*M418,3)</f>
        <v>2.1</v>
      </c>
      <c r="O418" s="5">
        <f>'Labor rates'!B10</f>
        <v>68</v>
      </c>
      <c r="P418" s="5">
        <f>ROUND(N418*O418,2)</f>
        <v>142.8</v>
      </c>
      <c r="Q418" s="9">
        <v>0</v>
      </c>
      <c r="R418" s="5">
        <f>ROUND(L418+P418+Q418,2)</f>
        <v>214.8</v>
      </c>
      <c r="S418" s="7">
        <v>0.25</v>
      </c>
      <c r="T418" s="5">
        <f>ROUND(R418*(1-S418),2)</f>
        <v>161.1</v>
      </c>
      <c r="U418" s="5">
        <f>ROUND(R418*(1+S418),2)</f>
        <v>268.5</v>
      </c>
      <c r="V418" t="s">
        <v>95</v>
      </c>
      <c r="W418" t="s">
        <v>1316</v>
      </c>
      <c r="X418" t="s">
        <v>1408</v>
      </c>
      <c r="Y418" t="s">
        <v>98</v>
      </c>
      <c r="Z418" t="s">
        <v>325</v>
      </c>
      <c r="AA418" s="6">
        <f>J418/I418</f>
        <v>60.0</v>
      </c>
      <c r="AB418" s="6">
        <f>J418-F418</f>
        <v>0.0</v>
      </c>
      <c r="AC418" s="5">
        <f>L418*(1-S418)</f>
        <v>54.0</v>
      </c>
      <c r="AD418" s="5">
        <f>L418*(1+S418)</f>
        <v>90.0</v>
      </c>
    </row>
    <row r="419" spans="1:30">
      <c r="A419" t="s">
        <v>1409</v>
      </c>
      <c r="B419" t="s">
        <v>41</v>
      </c>
      <c r="C419" t="s">
        <v>1410</v>
      </c>
      <c r="D419" t="s">
        <v>1411</v>
      </c>
      <c r="E419" t="s">
        <v>1412</v>
      </c>
      <c r="F419" s="9">
        <v>742</v>
      </c>
      <c r="G419" t="s">
        <v>94</v>
      </c>
      <c r="H419" s="7">
        <v>0.1</v>
      </c>
      <c r="I419" s="9">
        <v>10</v>
      </c>
      <c r="J419" s="6">
        <f>CEILING(F419*(1+H419),I419)</f>
        <v>820</v>
      </c>
      <c r="K419" s="9">
        <v>0.8</v>
      </c>
      <c r="L419" s="5">
        <f>ROUND(J419*K419,2)</f>
        <v>656.0</v>
      </c>
      <c r="M419" s="9">
        <v>0.025</v>
      </c>
      <c r="N419" s="6">
        <f>ROUND(F419*M419,3)</f>
        <v>18.55</v>
      </c>
      <c r="O419" s="5">
        <f>'Labor rates'!B10</f>
        <v>68</v>
      </c>
      <c r="P419" s="5">
        <f>ROUND(N419*O419,2)</f>
        <v>1261.4</v>
      </c>
      <c r="Q419" s="9">
        <v>0</v>
      </c>
      <c r="R419" s="5">
        <f>ROUND(L419+P419+Q419,2)</f>
        <v>1917.4</v>
      </c>
      <c r="S419" s="7">
        <v>0.3</v>
      </c>
      <c r="T419" s="5">
        <f>ROUND(R419*(1-S419),2)</f>
        <v>1342.18</v>
      </c>
      <c r="U419" s="5">
        <f>ROUND(R419*(1+S419),2)</f>
        <v>2492.62</v>
      </c>
      <c r="V419" t="s">
        <v>95</v>
      </c>
      <c r="W419" t="s">
        <v>1413</v>
      </c>
      <c r="X419" t="s">
        <v>1414</v>
      </c>
      <c r="Y419" t="s">
        <v>1415</v>
      </c>
      <c r="Z419" t="s">
        <v>325</v>
      </c>
      <c r="AA419" s="6">
        <f>J419/I419</f>
        <v>82.0</v>
      </c>
      <c r="AB419" s="6">
        <f>J419-F419</f>
        <v>78.0</v>
      </c>
      <c r="AC419" s="5">
        <f>L419*(1-S419)</f>
        <v>459.2</v>
      </c>
      <c r="AD419" s="5">
        <f>L419*(1+S419)</f>
        <v>852.8000000000001</v>
      </c>
    </row>
    <row r="420" spans="1:30">
      <c r="A420" t="s">
        <v>1416</v>
      </c>
      <c r="B420" t="s">
        <v>41</v>
      </c>
      <c r="C420" t="s">
        <v>1410</v>
      </c>
      <c r="D420" t="s">
        <v>1417</v>
      </c>
      <c r="E420" t="s">
        <v>1418</v>
      </c>
      <c r="F420" s="9">
        <v>114</v>
      </c>
      <c r="G420" t="s">
        <v>164</v>
      </c>
      <c r="H420" s="7">
        <v>0.05</v>
      </c>
      <c r="I420" s="9">
        <v>1</v>
      </c>
      <c r="J420" s="6">
        <f>CEILING(F420*(1+H420),I420)</f>
        <v>120</v>
      </c>
      <c r="K420" s="9">
        <v>0.52</v>
      </c>
      <c r="L420" s="5">
        <f>ROUND(J420*K420,2)</f>
        <v>62.4</v>
      </c>
      <c r="M420" s="9">
        <v>0.12</v>
      </c>
      <c r="N420" s="6">
        <f>ROUND(F420*M420,3)</f>
        <v>13.68</v>
      </c>
      <c r="O420" s="5">
        <f>'Labor rates'!B10</f>
        <v>68</v>
      </c>
      <c r="P420" s="5">
        <f>ROUND(N420*O420,2)</f>
        <v>930.24</v>
      </c>
      <c r="Q420" s="9">
        <v>0</v>
      </c>
      <c r="R420" s="5">
        <f>ROUND(L420+P420+Q420,2)</f>
        <v>992.64</v>
      </c>
      <c r="S420" s="7">
        <v>0.25</v>
      </c>
      <c r="T420" s="5">
        <f>ROUND(R420*(1-S420),2)</f>
        <v>744.48</v>
      </c>
      <c r="U420" s="5">
        <f>ROUND(R420*(1+S420),2)</f>
        <v>1240.8</v>
      </c>
      <c r="V420" t="s">
        <v>1419</v>
      </c>
      <c r="W420" t="s">
        <v>1420</v>
      </c>
      <c r="X420" t="s">
        <v>1421</v>
      </c>
      <c r="Y420" t="s">
        <v>1422</v>
      </c>
      <c r="Z420" t="s">
        <v>325</v>
      </c>
      <c r="AA420" s="6">
        <f>J420/I420</f>
        <v>120.0</v>
      </c>
      <c r="AB420" s="6">
        <f>J420-F420</f>
        <v>6.0</v>
      </c>
      <c r="AC420" s="5">
        <f>L420*(1-S420)</f>
        <v>46.8</v>
      </c>
      <c r="AD420" s="5">
        <f>L420*(1+S420)</f>
        <v>78.0</v>
      </c>
    </row>
    <row r="421" spans="1:30">
      <c r="A421" t="s">
        <v>1423</v>
      </c>
      <c r="B421" t="s">
        <v>41</v>
      </c>
      <c r="C421" t="s">
        <v>1410</v>
      </c>
      <c r="D421" t="s">
        <v>1424</v>
      </c>
      <c r="E421" t="s">
        <v>1425</v>
      </c>
      <c r="F421" s="9">
        <v>75</v>
      </c>
      <c r="G421" t="s">
        <v>164</v>
      </c>
      <c r="H421" s="7">
        <v>0.05</v>
      </c>
      <c r="I421" s="9">
        <v>1</v>
      </c>
      <c r="J421" s="6">
        <f>CEILING(F421*(1+H421),I421)</f>
        <v>79</v>
      </c>
      <c r="K421" s="9">
        <v>0.4</v>
      </c>
      <c r="L421" s="5">
        <f>ROUND(J421*K421,2)</f>
        <v>31.6</v>
      </c>
      <c r="M421" s="9">
        <v>0.1</v>
      </c>
      <c r="N421" s="6">
        <f>ROUND(F421*M421,3)</f>
        <v>7.5</v>
      </c>
      <c r="O421" s="5">
        <f>'Labor rates'!B10</f>
        <v>68</v>
      </c>
      <c r="P421" s="5">
        <f>ROUND(N421*O421,2)</f>
        <v>510.0</v>
      </c>
      <c r="Q421" s="9">
        <v>0</v>
      </c>
      <c r="R421" s="5">
        <f>ROUND(L421+P421+Q421,2)</f>
        <v>541.6</v>
      </c>
      <c r="S421" s="7">
        <v>0.25</v>
      </c>
      <c r="T421" s="5">
        <f>ROUND(R421*(1-S421),2)</f>
        <v>406.2</v>
      </c>
      <c r="U421" s="5">
        <f>ROUND(R421*(1+S421),2)</f>
        <v>677.0</v>
      </c>
      <c r="V421" t="s">
        <v>1419</v>
      </c>
      <c r="W421" t="s">
        <v>1420</v>
      </c>
      <c r="X421" t="s">
        <v>1421</v>
      </c>
      <c r="Y421" t="s">
        <v>98</v>
      </c>
      <c r="Z421" t="s">
        <v>325</v>
      </c>
      <c r="AA421" s="6">
        <f>J421/I421</f>
        <v>79.0</v>
      </c>
      <c r="AB421" s="6">
        <f>J421-F421</f>
        <v>4.0</v>
      </c>
      <c r="AC421" s="5">
        <f>L421*(1-S421)</f>
        <v>23.700000000000003</v>
      </c>
      <c r="AD421" s="5">
        <f>L421*(1+S421)</f>
        <v>39.5</v>
      </c>
    </row>
    <row r="422" spans="1:30">
      <c r="A422" t="s">
        <v>1426</v>
      </c>
      <c r="B422" t="s">
        <v>41</v>
      </c>
      <c r="C422" t="s">
        <v>1410</v>
      </c>
      <c r="D422" t="s">
        <v>1427</v>
      </c>
      <c r="E422" t="s">
        <v>1428</v>
      </c>
      <c r="F422" s="9">
        <v>38</v>
      </c>
      <c r="G422" t="s">
        <v>164</v>
      </c>
      <c r="H422" s="7">
        <v>0.05</v>
      </c>
      <c r="I422" s="9">
        <v>1</v>
      </c>
      <c r="J422" s="6">
        <f>CEILING(F422*(1+H422),I422)</f>
        <v>40</v>
      </c>
      <c r="K422" s="9">
        <v>0.4</v>
      </c>
      <c r="L422" s="5">
        <f>ROUND(J422*K422,2)</f>
        <v>16.0</v>
      </c>
      <c r="M422" s="9">
        <v>0.05</v>
      </c>
      <c r="N422" s="6">
        <f>ROUND(F422*M422,3)</f>
        <v>1.9</v>
      </c>
      <c r="O422" s="5">
        <f>'Labor rates'!B10</f>
        <v>68</v>
      </c>
      <c r="P422" s="5">
        <f>ROUND(N422*O422,2)</f>
        <v>129.2</v>
      </c>
      <c r="Q422" s="9">
        <v>0</v>
      </c>
      <c r="R422" s="5">
        <f>ROUND(L422+P422+Q422,2)</f>
        <v>145.2</v>
      </c>
      <c r="S422" s="7">
        <v>0.25</v>
      </c>
      <c r="T422" s="5">
        <f>ROUND(R422*(1-S422),2)</f>
        <v>108.9</v>
      </c>
      <c r="U422" s="5">
        <f>ROUND(R422*(1+S422),2)</f>
        <v>181.5</v>
      </c>
      <c r="V422" t="s">
        <v>1419</v>
      </c>
      <c r="W422" t="s">
        <v>1420</v>
      </c>
      <c r="X422" t="s">
        <v>1421</v>
      </c>
      <c r="Y422" t="s">
        <v>98</v>
      </c>
      <c r="Z422" t="s">
        <v>325</v>
      </c>
      <c r="AA422" s="6">
        <f>J422/I422</f>
        <v>40.0</v>
      </c>
      <c r="AB422" s="6">
        <f>J422-F422</f>
        <v>2.0</v>
      </c>
      <c r="AC422" s="5">
        <f>L422*(1-S422)</f>
        <v>12.0</v>
      </c>
      <c r="AD422" s="5">
        <f>L422*(1+S422)</f>
        <v>20.0</v>
      </c>
    </row>
    <row r="423" spans="1:30">
      <c r="A423" t="s">
        <v>1429</v>
      </c>
      <c r="B423" t="s">
        <v>41</v>
      </c>
      <c r="C423" t="s">
        <v>1410</v>
      </c>
      <c r="D423" t="s">
        <v>1430</v>
      </c>
      <c r="E423" t="s">
        <v>1431</v>
      </c>
      <c r="F423" s="9">
        <v>742</v>
      </c>
      <c r="G423" t="s">
        <v>94</v>
      </c>
      <c r="H423" s="7">
        <v>0.05</v>
      </c>
      <c r="I423" s="9">
        <v>6</v>
      </c>
      <c r="J423" s="6">
        <f>CEILING(F423*(1+H423),I423)</f>
        <v>780</v>
      </c>
      <c r="K423" s="9">
        <v>1.05</v>
      </c>
      <c r="L423" s="5">
        <f>ROUND(J423*K423,2)</f>
        <v>819.0</v>
      </c>
      <c r="M423" s="9">
        <v>0.018</v>
      </c>
      <c r="N423" s="6">
        <f>ROUND(F423*M423,3)</f>
        <v>13.356</v>
      </c>
      <c r="O423" s="5">
        <f>'Labor rates'!B10</f>
        <v>68</v>
      </c>
      <c r="P423" s="5">
        <f>ROUND(N423*O423,2)</f>
        <v>908.21</v>
      </c>
      <c r="Q423" s="9">
        <v>0</v>
      </c>
      <c r="R423" s="5">
        <f>ROUND(L423+P423+Q423,2)</f>
        <v>1727.21</v>
      </c>
      <c r="S423" s="7">
        <v>0.25</v>
      </c>
      <c r="T423" s="5">
        <f>ROUND(R423*(1-S423),2)</f>
        <v>1295.41</v>
      </c>
      <c r="U423" s="5">
        <f>ROUND(R423*(1+S423),2)</f>
        <v>2159.01</v>
      </c>
      <c r="V423" t="s">
        <v>95</v>
      </c>
      <c r="W423" t="s">
        <v>1432</v>
      </c>
      <c r="X423" t="s">
        <v>1433</v>
      </c>
      <c r="Y423" t="s">
        <v>98</v>
      </c>
      <c r="Z423" t="s">
        <v>325</v>
      </c>
      <c r="AA423" s="6">
        <f>J423/I423</f>
        <v>130.0</v>
      </c>
      <c r="AB423" s="6">
        <f>J423-F423</f>
        <v>38.0</v>
      </c>
      <c r="AC423" s="5">
        <f>L423*(1-S423)</f>
        <v>614.25</v>
      </c>
      <c r="AD423" s="5">
        <f>L423*(1+S423)</f>
        <v>1023.75</v>
      </c>
    </row>
    <row r="424" spans="1:30">
      <c r="A424" t="s">
        <v>1434</v>
      </c>
      <c r="B424" t="s">
        <v>41</v>
      </c>
      <c r="C424" t="s">
        <v>1410</v>
      </c>
      <c r="D424" t="s">
        <v>1435</v>
      </c>
      <c r="E424" t="s">
        <v>1436</v>
      </c>
      <c r="F424" s="9">
        <v>248</v>
      </c>
      <c r="G424" t="s">
        <v>164</v>
      </c>
      <c r="H424" s="7">
        <v>0.05</v>
      </c>
      <c r="I424" s="9">
        <v>1</v>
      </c>
      <c r="J424" s="6">
        <f>CEILING(F424*(1+H424),I424)</f>
        <v>261</v>
      </c>
      <c r="K424" s="9">
        <v>2</v>
      </c>
      <c r="L424" s="5">
        <f>ROUND(J424*K424,2)</f>
        <v>522.0</v>
      </c>
      <c r="M424" s="9">
        <v>0.05</v>
      </c>
      <c r="N424" s="6">
        <f>ROUND(F424*M424,3)</f>
        <v>12.4</v>
      </c>
      <c r="O424" s="5">
        <f>'Labor rates'!B10</f>
        <v>68</v>
      </c>
      <c r="P424" s="5">
        <f>ROUND(N424*O424,2)</f>
        <v>843.2</v>
      </c>
      <c r="Q424" s="9">
        <v>0</v>
      </c>
      <c r="R424" s="5">
        <f>ROUND(L424+P424+Q424,2)</f>
        <v>1365.2</v>
      </c>
      <c r="S424" s="7">
        <v>0.25</v>
      </c>
      <c r="T424" s="5">
        <f>ROUND(R424*(1-S424),2)</f>
        <v>1023.9</v>
      </c>
      <c r="U424" s="5">
        <f>ROUND(R424*(1+S424),2)</f>
        <v>1706.5</v>
      </c>
      <c r="V424" t="s">
        <v>95</v>
      </c>
      <c r="W424" t="s">
        <v>1437</v>
      </c>
      <c r="X424" t="s">
        <v>1438</v>
      </c>
      <c r="Y424" t="s">
        <v>98</v>
      </c>
      <c r="Z424" t="s">
        <v>325</v>
      </c>
      <c r="AA424" s="6">
        <f>J424/I424</f>
        <v>261.0</v>
      </c>
      <c r="AB424" s="6">
        <f>J424-F424</f>
        <v>13.0</v>
      </c>
      <c r="AC424" s="5">
        <f>L424*(1-S424)</f>
        <v>391.5</v>
      </c>
      <c r="AD424" s="5">
        <f>L424*(1+S424)</f>
        <v>652.5</v>
      </c>
    </row>
    <row r="425" spans="1:30">
      <c r="A425" t="s">
        <v>1439</v>
      </c>
      <c r="B425" t="s">
        <v>41</v>
      </c>
      <c r="C425" t="s">
        <v>1410</v>
      </c>
      <c r="D425" t="s">
        <v>1440</v>
      </c>
      <c r="E425" t="s">
        <v>1441</v>
      </c>
      <c r="F425" s="9">
        <v>157</v>
      </c>
      <c r="G425" t="s">
        <v>94</v>
      </c>
      <c r="H425" s="7">
        <v>0.1</v>
      </c>
      <c r="I425" s="9">
        <v>10</v>
      </c>
      <c r="J425" s="6">
        <f>CEILING(F425*(1+H425),I425)</f>
        <v>180</v>
      </c>
      <c r="K425" s="9">
        <v>1.1</v>
      </c>
      <c r="L425" s="5">
        <f>ROUND(J425*K425,2)</f>
        <v>198.0</v>
      </c>
      <c r="M425" s="9">
        <v>0.028</v>
      </c>
      <c r="N425" s="6">
        <f>ROUND(F425*M425,3)</f>
        <v>4.396</v>
      </c>
      <c r="O425" s="5">
        <f>'Labor rates'!B10</f>
        <v>68</v>
      </c>
      <c r="P425" s="5">
        <f>ROUND(N425*O425,2)</f>
        <v>298.93</v>
      </c>
      <c r="Q425" s="9">
        <v>0</v>
      </c>
      <c r="R425" s="5">
        <f>ROUND(L425+P425+Q425,2)</f>
        <v>496.93</v>
      </c>
      <c r="S425" s="7">
        <v>0.3</v>
      </c>
      <c r="T425" s="5">
        <f>ROUND(R425*(1-S425),2)</f>
        <v>347.85</v>
      </c>
      <c r="U425" s="5">
        <f>ROUND(R425*(1+S425),2)</f>
        <v>646.01</v>
      </c>
      <c r="V425" t="s">
        <v>95</v>
      </c>
      <c r="W425" t="s">
        <v>1413</v>
      </c>
      <c r="X425" t="s">
        <v>1442</v>
      </c>
      <c r="Y425" t="s">
        <v>1415</v>
      </c>
      <c r="Z425" t="s">
        <v>325</v>
      </c>
      <c r="AA425" s="6">
        <f>J425/I425</f>
        <v>18.0</v>
      </c>
      <c r="AB425" s="6">
        <f>J425-F425</f>
        <v>23.0</v>
      </c>
      <c r="AC425" s="5">
        <f>L425*(1-S425)</f>
        <v>138.6</v>
      </c>
      <c r="AD425" s="5">
        <f>L425*(1+S425)</f>
        <v>257.40000000000003</v>
      </c>
    </row>
    <row r="426" spans="1:30">
      <c r="A426" t="s">
        <v>1443</v>
      </c>
      <c r="B426" t="s">
        <v>41</v>
      </c>
      <c r="C426" t="s">
        <v>1410</v>
      </c>
      <c r="D426" t="s">
        <v>1444</v>
      </c>
      <c r="E426" t="s">
        <v>1445</v>
      </c>
      <c r="F426" s="9">
        <v>17</v>
      </c>
      <c r="G426" t="s">
        <v>164</v>
      </c>
      <c r="H426" s="7">
        <v>0.05</v>
      </c>
      <c r="I426" s="9">
        <v>1</v>
      </c>
      <c r="J426" s="6">
        <f>CEILING(F426*(1+H426),I426)</f>
        <v>18</v>
      </c>
      <c r="K426" s="9">
        <v>1</v>
      </c>
      <c r="L426" s="5">
        <f>ROUND(J426*K426,2)</f>
        <v>18.0</v>
      </c>
      <c r="M426" s="9">
        <v>0.12</v>
      </c>
      <c r="N426" s="6">
        <f>ROUND(F426*M426,3)</f>
        <v>2.04</v>
      </c>
      <c r="O426" s="5">
        <f>'Labor rates'!B10</f>
        <v>68</v>
      </c>
      <c r="P426" s="5">
        <f>ROUND(N426*O426,2)</f>
        <v>138.72</v>
      </c>
      <c r="Q426" s="9">
        <v>0</v>
      </c>
      <c r="R426" s="5">
        <f>ROUND(L426+P426+Q426,2)</f>
        <v>156.72</v>
      </c>
      <c r="S426" s="7">
        <v>0.25</v>
      </c>
      <c r="T426" s="5">
        <f>ROUND(R426*(1-S426),2)</f>
        <v>117.54</v>
      </c>
      <c r="U426" s="5">
        <f>ROUND(R426*(1+S426),2)</f>
        <v>195.9</v>
      </c>
      <c r="V426" t="s">
        <v>1419</v>
      </c>
      <c r="W426" t="s">
        <v>1420</v>
      </c>
      <c r="X426" t="s">
        <v>1421</v>
      </c>
      <c r="Y426" t="s">
        <v>98</v>
      </c>
      <c r="Z426" t="s">
        <v>325</v>
      </c>
      <c r="AA426" s="6">
        <f>J426/I426</f>
        <v>18.0</v>
      </c>
      <c r="AB426" s="6">
        <f>J426-F426</f>
        <v>1.0</v>
      </c>
      <c r="AC426" s="5">
        <f>L426*(1-S426)</f>
        <v>13.5</v>
      </c>
      <c r="AD426" s="5">
        <f>L426*(1+S426)</f>
        <v>22.5</v>
      </c>
    </row>
    <row r="427" spans="1:30">
      <c r="A427" t="s">
        <v>1446</v>
      </c>
      <c r="B427" t="s">
        <v>41</v>
      </c>
      <c r="C427" t="s">
        <v>1410</v>
      </c>
      <c r="D427" t="s">
        <v>1447</v>
      </c>
      <c r="E427" t="s">
        <v>1448</v>
      </c>
      <c r="F427" s="9">
        <v>16</v>
      </c>
      <c r="G427" t="s">
        <v>164</v>
      </c>
      <c r="H427" s="7">
        <v>0.05</v>
      </c>
      <c r="I427" s="9">
        <v>1</v>
      </c>
      <c r="J427" s="6">
        <f>CEILING(F427*(1+H427),I427)</f>
        <v>17</v>
      </c>
      <c r="K427" s="9">
        <v>0.7</v>
      </c>
      <c r="L427" s="5">
        <f>ROUND(J427*K427,2)</f>
        <v>11.9</v>
      </c>
      <c r="M427" s="9">
        <v>0.1</v>
      </c>
      <c r="N427" s="6">
        <f>ROUND(F427*M427,3)</f>
        <v>1.6</v>
      </c>
      <c r="O427" s="5">
        <f>'Labor rates'!B10</f>
        <v>68</v>
      </c>
      <c r="P427" s="5">
        <f>ROUND(N427*O427,2)</f>
        <v>108.8</v>
      </c>
      <c r="Q427" s="9">
        <v>0</v>
      </c>
      <c r="R427" s="5">
        <f>ROUND(L427+P427+Q427,2)</f>
        <v>120.7</v>
      </c>
      <c r="S427" s="7">
        <v>0.25</v>
      </c>
      <c r="T427" s="5">
        <f>ROUND(R427*(1-S427),2)</f>
        <v>90.53</v>
      </c>
      <c r="U427" s="5">
        <f>ROUND(R427*(1+S427),2)</f>
        <v>150.88</v>
      </c>
      <c r="V427" t="s">
        <v>1419</v>
      </c>
      <c r="W427" t="s">
        <v>1420</v>
      </c>
      <c r="X427" t="s">
        <v>1421</v>
      </c>
      <c r="Y427" t="s">
        <v>98</v>
      </c>
      <c r="Z427" t="s">
        <v>325</v>
      </c>
      <c r="AA427" s="6">
        <f>J427/I427</f>
        <v>17.0</v>
      </c>
      <c r="AB427" s="6">
        <f>J427-F427</f>
        <v>1.0</v>
      </c>
      <c r="AC427" s="5">
        <f>L427*(1-S427)</f>
        <v>8.925</v>
      </c>
      <c r="AD427" s="5">
        <f>L427*(1+S427)</f>
        <v>14.875</v>
      </c>
    </row>
    <row r="428" spans="1:30">
      <c r="A428" t="s">
        <v>1449</v>
      </c>
      <c r="B428" t="s">
        <v>41</v>
      </c>
      <c r="C428" t="s">
        <v>1410</v>
      </c>
      <c r="D428" t="s">
        <v>1450</v>
      </c>
      <c r="E428" t="s">
        <v>1451</v>
      </c>
      <c r="F428" s="9">
        <v>6</v>
      </c>
      <c r="G428" t="s">
        <v>164</v>
      </c>
      <c r="H428" s="7">
        <v>0.05</v>
      </c>
      <c r="I428" s="9">
        <v>1</v>
      </c>
      <c r="J428" s="6">
        <f>CEILING(F428*(1+H428),I428)</f>
        <v>7</v>
      </c>
      <c r="K428" s="9">
        <v>0.6</v>
      </c>
      <c r="L428" s="5">
        <f>ROUND(J428*K428,2)</f>
        <v>4.2</v>
      </c>
      <c r="M428" s="9">
        <v>0.05</v>
      </c>
      <c r="N428" s="6">
        <f>ROUND(F428*M428,3)</f>
        <v>0.3</v>
      </c>
      <c r="O428" s="5">
        <f>'Labor rates'!B10</f>
        <v>68</v>
      </c>
      <c r="P428" s="5">
        <f>ROUND(N428*O428,2)</f>
        <v>20.4</v>
      </c>
      <c r="Q428" s="9">
        <v>0</v>
      </c>
      <c r="R428" s="5">
        <f>ROUND(L428+P428+Q428,2)</f>
        <v>24.6</v>
      </c>
      <c r="S428" s="7">
        <v>0.25</v>
      </c>
      <c r="T428" s="5">
        <f>ROUND(R428*(1-S428),2)</f>
        <v>18.45</v>
      </c>
      <c r="U428" s="5">
        <f>ROUND(R428*(1+S428),2)</f>
        <v>30.75</v>
      </c>
      <c r="V428" t="s">
        <v>1419</v>
      </c>
      <c r="W428" t="s">
        <v>1420</v>
      </c>
      <c r="X428" t="s">
        <v>1421</v>
      </c>
      <c r="Y428" t="s">
        <v>98</v>
      </c>
      <c r="Z428" t="s">
        <v>325</v>
      </c>
      <c r="AA428" s="6">
        <f>J428/I428</f>
        <v>7.0</v>
      </c>
      <c r="AB428" s="6">
        <f>J428-F428</f>
        <v>1.0</v>
      </c>
      <c r="AC428" s="5">
        <f>L428*(1-S428)</f>
        <v>3.1500000000000004</v>
      </c>
      <c r="AD428" s="5">
        <f>L428*(1+S428)</f>
        <v>5.25</v>
      </c>
    </row>
    <row r="429" spans="1:30">
      <c r="A429" t="s">
        <v>1452</v>
      </c>
      <c r="B429" t="s">
        <v>41</v>
      </c>
      <c r="C429" t="s">
        <v>1410</v>
      </c>
      <c r="D429" t="s">
        <v>1453</v>
      </c>
      <c r="E429" t="s">
        <v>1454</v>
      </c>
      <c r="F429" s="9">
        <v>157</v>
      </c>
      <c r="G429" t="s">
        <v>94</v>
      </c>
      <c r="H429" s="7">
        <v>0.05</v>
      </c>
      <c r="I429" s="9">
        <v>6</v>
      </c>
      <c r="J429" s="6">
        <f>CEILING(F429*(1+H429),I429)</f>
        <v>168</v>
      </c>
      <c r="K429" s="9">
        <v>1.2</v>
      </c>
      <c r="L429" s="5">
        <f>ROUND(J429*K429,2)</f>
        <v>201.6</v>
      </c>
      <c r="M429" s="9">
        <v>0.018</v>
      </c>
      <c r="N429" s="6">
        <f>ROUND(F429*M429,3)</f>
        <v>2.826</v>
      </c>
      <c r="O429" s="5">
        <f>'Labor rates'!B10</f>
        <v>68</v>
      </c>
      <c r="P429" s="5">
        <f>ROUND(N429*O429,2)</f>
        <v>192.17</v>
      </c>
      <c r="Q429" s="9">
        <v>0</v>
      </c>
      <c r="R429" s="5">
        <f>ROUND(L429+P429+Q429,2)</f>
        <v>393.77</v>
      </c>
      <c r="S429" s="7">
        <v>0.25</v>
      </c>
      <c r="T429" s="5">
        <f>ROUND(R429*(1-S429),2)</f>
        <v>295.33</v>
      </c>
      <c r="U429" s="5">
        <f>ROUND(R429*(1+S429),2)</f>
        <v>492.21</v>
      </c>
      <c r="V429" t="s">
        <v>95</v>
      </c>
      <c r="W429" t="s">
        <v>1432</v>
      </c>
      <c r="X429" t="s">
        <v>1433</v>
      </c>
      <c r="Y429" t="s">
        <v>98</v>
      </c>
      <c r="Z429" t="s">
        <v>325</v>
      </c>
      <c r="AA429" s="6">
        <f>J429/I429</f>
        <v>28.0</v>
      </c>
      <c r="AB429" s="6">
        <f>J429-F429</f>
        <v>11.0</v>
      </c>
      <c r="AC429" s="5">
        <f>L429*(1-S429)</f>
        <v>151.2</v>
      </c>
      <c r="AD429" s="5">
        <f>L429*(1+S429)</f>
        <v>252.0</v>
      </c>
    </row>
    <row r="430" spans="1:30">
      <c r="A430" t="s">
        <v>1455</v>
      </c>
      <c r="B430" t="s">
        <v>41</v>
      </c>
      <c r="C430" t="s">
        <v>1410</v>
      </c>
      <c r="D430" t="s">
        <v>1456</v>
      </c>
      <c r="E430" t="s">
        <v>1457</v>
      </c>
      <c r="F430" s="9">
        <v>53</v>
      </c>
      <c r="G430" t="s">
        <v>164</v>
      </c>
      <c r="H430" s="7">
        <v>0.05</v>
      </c>
      <c r="I430" s="9">
        <v>1</v>
      </c>
      <c r="J430" s="6">
        <f>CEILING(F430*(1+H430),I430)</f>
        <v>56</v>
      </c>
      <c r="K430" s="9">
        <v>2.25</v>
      </c>
      <c r="L430" s="5">
        <f>ROUND(J430*K430,2)</f>
        <v>126.0</v>
      </c>
      <c r="M430" s="9">
        <v>0.05</v>
      </c>
      <c r="N430" s="6">
        <f>ROUND(F430*M430,3)</f>
        <v>2.65</v>
      </c>
      <c r="O430" s="5">
        <f>'Labor rates'!B10</f>
        <v>68</v>
      </c>
      <c r="P430" s="5">
        <f>ROUND(N430*O430,2)</f>
        <v>180.2</v>
      </c>
      <c r="Q430" s="9">
        <v>0</v>
      </c>
      <c r="R430" s="5">
        <f>ROUND(L430+P430+Q430,2)</f>
        <v>306.2</v>
      </c>
      <c r="S430" s="7">
        <v>0.25</v>
      </c>
      <c r="T430" s="5">
        <f>ROUND(R430*(1-S430),2)</f>
        <v>229.65</v>
      </c>
      <c r="U430" s="5">
        <f>ROUND(R430*(1+S430),2)</f>
        <v>382.75</v>
      </c>
      <c r="V430" t="s">
        <v>95</v>
      </c>
      <c r="W430" t="s">
        <v>1437</v>
      </c>
      <c r="X430" t="s">
        <v>1458</v>
      </c>
      <c r="Y430" t="s">
        <v>98</v>
      </c>
      <c r="Z430" t="s">
        <v>325</v>
      </c>
      <c r="AA430" s="6">
        <f>J430/I430</f>
        <v>56.0</v>
      </c>
      <c r="AB430" s="6">
        <f>J430-F430</f>
        <v>3.0</v>
      </c>
      <c r="AC430" s="5">
        <f>L430*(1-S430)</f>
        <v>94.5</v>
      </c>
      <c r="AD430" s="5">
        <f>L430*(1+S430)</f>
        <v>157.5</v>
      </c>
    </row>
    <row r="431" spans="1:30">
      <c r="A431" t="s">
        <v>1459</v>
      </c>
      <c r="B431" t="s">
        <v>41</v>
      </c>
      <c r="C431" t="s">
        <v>1410</v>
      </c>
      <c r="D431" t="s">
        <v>1460</v>
      </c>
      <c r="E431" t="s">
        <v>1461</v>
      </c>
      <c r="F431" s="9">
        <v>64</v>
      </c>
      <c r="G431" t="s">
        <v>94</v>
      </c>
      <c r="H431" s="7">
        <v>0.1</v>
      </c>
      <c r="I431" s="9">
        <v>10</v>
      </c>
      <c r="J431" s="6">
        <f>CEILING(F431*(1+H431),I431)</f>
        <v>80</v>
      </c>
      <c r="K431" s="9">
        <v>2</v>
      </c>
      <c r="L431" s="5">
        <f>ROUND(J431*K431,2)</f>
        <v>160.0</v>
      </c>
      <c r="M431" s="9">
        <v>0.035</v>
      </c>
      <c r="N431" s="6">
        <f>ROUND(F431*M431,3)</f>
        <v>2.24</v>
      </c>
      <c r="O431" s="5">
        <f>'Labor rates'!B10</f>
        <v>68</v>
      </c>
      <c r="P431" s="5">
        <f>ROUND(N431*O431,2)</f>
        <v>152.32</v>
      </c>
      <c r="Q431" s="9">
        <v>0</v>
      </c>
      <c r="R431" s="5">
        <f>ROUND(L431+P431+Q431,2)</f>
        <v>312.32</v>
      </c>
      <c r="S431" s="7">
        <v>0.3</v>
      </c>
      <c r="T431" s="5">
        <f>ROUND(R431*(1-S431),2)</f>
        <v>218.62</v>
      </c>
      <c r="U431" s="5">
        <f>ROUND(R431*(1+S431),2)</f>
        <v>406.02</v>
      </c>
      <c r="V431" t="s">
        <v>95</v>
      </c>
      <c r="W431" t="s">
        <v>1413</v>
      </c>
      <c r="X431" t="s">
        <v>1462</v>
      </c>
      <c r="Y431" t="s">
        <v>1415</v>
      </c>
      <c r="Z431" t="s">
        <v>325</v>
      </c>
      <c r="AA431" s="6">
        <f>J431/I431</f>
        <v>8.0</v>
      </c>
      <c r="AB431" s="6">
        <f>J431-F431</f>
        <v>16.0</v>
      </c>
      <c r="AC431" s="5">
        <f>L431*(1-S431)</f>
        <v>112.0</v>
      </c>
      <c r="AD431" s="5">
        <f>L431*(1+S431)</f>
        <v>208.0</v>
      </c>
    </row>
    <row r="432" spans="1:30">
      <c r="A432" t="s">
        <v>1463</v>
      </c>
      <c r="B432" t="s">
        <v>41</v>
      </c>
      <c r="C432" t="s">
        <v>1410</v>
      </c>
      <c r="D432" t="s">
        <v>1464</v>
      </c>
      <c r="E432" t="s">
        <v>1465</v>
      </c>
      <c r="F432" s="9">
        <v>3</v>
      </c>
      <c r="G432" t="s">
        <v>164</v>
      </c>
      <c r="H432" s="7">
        <v>0.05</v>
      </c>
      <c r="I432" s="9">
        <v>1</v>
      </c>
      <c r="J432" s="6">
        <f>CEILING(F432*(1+H432),I432)</f>
        <v>4</v>
      </c>
      <c r="K432" s="9">
        <v>2.64</v>
      </c>
      <c r="L432" s="5">
        <f>ROUND(J432*K432,2)</f>
        <v>10.56</v>
      </c>
      <c r="M432" s="9">
        <v>0.12</v>
      </c>
      <c r="N432" s="6">
        <f>ROUND(F432*M432,3)</f>
        <v>0.36</v>
      </c>
      <c r="O432" s="5">
        <f>'Labor rates'!B10</f>
        <v>68</v>
      </c>
      <c r="P432" s="5">
        <f>ROUND(N432*O432,2)</f>
        <v>24.48</v>
      </c>
      <c r="Q432" s="9">
        <v>0</v>
      </c>
      <c r="R432" s="5">
        <f>ROUND(L432+P432+Q432,2)</f>
        <v>35.04</v>
      </c>
      <c r="S432" s="7">
        <v>0.25</v>
      </c>
      <c r="T432" s="5">
        <f>ROUND(R432*(1-S432),2)</f>
        <v>26.28</v>
      </c>
      <c r="U432" s="5">
        <f>ROUND(R432*(1+S432),2)</f>
        <v>43.8</v>
      </c>
      <c r="V432" t="s">
        <v>1419</v>
      </c>
      <c r="W432" t="s">
        <v>1420</v>
      </c>
      <c r="X432" t="s">
        <v>1421</v>
      </c>
      <c r="Y432" t="s">
        <v>98</v>
      </c>
      <c r="Z432" t="s">
        <v>325</v>
      </c>
      <c r="AA432" s="6">
        <f>J432/I432</f>
        <v>4.0</v>
      </c>
      <c r="AB432" s="6">
        <f>J432-F432</f>
        <v>1.0</v>
      </c>
      <c r="AC432" s="5">
        <f>L432*(1-S432)</f>
        <v>7.92</v>
      </c>
      <c r="AD432" s="5">
        <f>L432*(1+S432)</f>
        <v>13.200000000000001</v>
      </c>
    </row>
    <row r="433" spans="1:30">
      <c r="A433" t="s">
        <v>1466</v>
      </c>
      <c r="B433" t="s">
        <v>41</v>
      </c>
      <c r="C433" t="s">
        <v>1410</v>
      </c>
      <c r="D433" t="s">
        <v>1467</v>
      </c>
      <c r="E433" t="s">
        <v>1468</v>
      </c>
      <c r="F433" s="9">
        <v>7</v>
      </c>
      <c r="G433" t="s">
        <v>164</v>
      </c>
      <c r="H433" s="7">
        <v>0.05</v>
      </c>
      <c r="I433" s="9">
        <v>1</v>
      </c>
      <c r="J433" s="6">
        <f>CEILING(F433*(1+H433),I433)</f>
        <v>8</v>
      </c>
      <c r="K433" s="9">
        <v>1.6</v>
      </c>
      <c r="L433" s="5">
        <f>ROUND(J433*K433,2)</f>
        <v>12.8</v>
      </c>
      <c r="M433" s="9">
        <v>0.1</v>
      </c>
      <c r="N433" s="6">
        <f>ROUND(F433*M433,3)</f>
        <v>0.7</v>
      </c>
      <c r="O433" s="5">
        <f>'Labor rates'!B10</f>
        <v>68</v>
      </c>
      <c r="P433" s="5">
        <f>ROUND(N433*O433,2)</f>
        <v>47.6</v>
      </c>
      <c r="Q433" s="9">
        <v>0</v>
      </c>
      <c r="R433" s="5">
        <f>ROUND(L433+P433+Q433,2)</f>
        <v>60.4</v>
      </c>
      <c r="S433" s="7">
        <v>0.25</v>
      </c>
      <c r="T433" s="5">
        <f>ROUND(R433*(1-S433),2)</f>
        <v>45.3</v>
      </c>
      <c r="U433" s="5">
        <f>ROUND(R433*(1+S433),2)</f>
        <v>75.5</v>
      </c>
      <c r="V433" t="s">
        <v>1419</v>
      </c>
      <c r="W433" t="s">
        <v>1420</v>
      </c>
      <c r="X433" t="s">
        <v>1421</v>
      </c>
      <c r="Y433" t="s">
        <v>98</v>
      </c>
      <c r="Z433" t="s">
        <v>325</v>
      </c>
      <c r="AA433" s="6">
        <f>J433/I433</f>
        <v>8.0</v>
      </c>
      <c r="AB433" s="6">
        <f>J433-F433</f>
        <v>1.0</v>
      </c>
      <c r="AC433" s="5">
        <f>L433*(1-S433)</f>
        <v>9.600000000000001</v>
      </c>
      <c r="AD433" s="5">
        <f>L433*(1+S433)</f>
        <v>16.0</v>
      </c>
    </row>
    <row r="434" spans="1:30">
      <c r="A434" t="s">
        <v>1469</v>
      </c>
      <c r="B434" t="s">
        <v>41</v>
      </c>
      <c r="C434" t="s">
        <v>1410</v>
      </c>
      <c r="D434" t="s">
        <v>1470</v>
      </c>
      <c r="E434" t="s">
        <v>1471</v>
      </c>
      <c r="F434" s="9">
        <v>2</v>
      </c>
      <c r="G434" t="s">
        <v>164</v>
      </c>
      <c r="H434" s="7">
        <v>0.05</v>
      </c>
      <c r="I434" s="9">
        <v>1</v>
      </c>
      <c r="J434" s="6">
        <f>CEILING(F434*(1+H434),I434)</f>
        <v>3</v>
      </c>
      <c r="K434" s="9">
        <v>1.3</v>
      </c>
      <c r="L434" s="5">
        <f>ROUND(J434*K434,2)</f>
        <v>3.9</v>
      </c>
      <c r="M434" s="9">
        <v>0.05</v>
      </c>
      <c r="N434" s="6">
        <f>ROUND(F434*M434,3)</f>
        <v>0.1</v>
      </c>
      <c r="O434" s="5">
        <f>'Labor rates'!B10</f>
        <v>68</v>
      </c>
      <c r="P434" s="5">
        <f>ROUND(N434*O434,2)</f>
        <v>6.8</v>
      </c>
      <c r="Q434" s="9">
        <v>0</v>
      </c>
      <c r="R434" s="5">
        <f>ROUND(L434+P434+Q434,2)</f>
        <v>10.7</v>
      </c>
      <c r="S434" s="7">
        <v>0.25</v>
      </c>
      <c r="T434" s="5">
        <f>ROUND(R434*(1-S434),2)</f>
        <v>8.02</v>
      </c>
      <c r="U434" s="5">
        <f>ROUND(R434*(1+S434),2)</f>
        <v>13.38</v>
      </c>
      <c r="V434" t="s">
        <v>1419</v>
      </c>
      <c r="W434" t="s">
        <v>1420</v>
      </c>
      <c r="X434" t="s">
        <v>1421</v>
      </c>
      <c r="Y434" t="s">
        <v>98</v>
      </c>
      <c r="Z434" t="s">
        <v>325</v>
      </c>
      <c r="AA434" s="6">
        <f>J434/I434</f>
        <v>3.0</v>
      </c>
      <c r="AB434" s="6">
        <f>J434-F434</f>
        <v>1.0</v>
      </c>
      <c r="AC434" s="5">
        <f>L434*(1-S434)</f>
        <v>2.925</v>
      </c>
      <c r="AD434" s="5">
        <f>L434*(1+S434)</f>
        <v>4.875</v>
      </c>
    </row>
    <row r="435" spans="1:30">
      <c r="A435" t="s">
        <v>1472</v>
      </c>
      <c r="B435" t="s">
        <v>41</v>
      </c>
      <c r="C435" t="s">
        <v>1410</v>
      </c>
      <c r="D435" t="s">
        <v>1473</v>
      </c>
      <c r="E435" t="s">
        <v>1474</v>
      </c>
      <c r="F435" s="9">
        <v>64</v>
      </c>
      <c r="G435" t="s">
        <v>94</v>
      </c>
      <c r="H435" s="7">
        <v>0.05</v>
      </c>
      <c r="I435" s="9">
        <v>6</v>
      </c>
      <c r="J435" s="6">
        <f>CEILING(F435*(1+H435),I435)</f>
        <v>72</v>
      </c>
      <c r="K435" s="9">
        <v>1.35</v>
      </c>
      <c r="L435" s="5">
        <f>ROUND(J435*K435,2)</f>
        <v>97.2</v>
      </c>
      <c r="M435" s="9">
        <v>0.018</v>
      </c>
      <c r="N435" s="6">
        <f>ROUND(F435*M435,3)</f>
        <v>1.152</v>
      </c>
      <c r="O435" s="5">
        <f>'Labor rates'!B10</f>
        <v>68</v>
      </c>
      <c r="P435" s="5">
        <f>ROUND(N435*O435,2)</f>
        <v>78.34</v>
      </c>
      <c r="Q435" s="9">
        <v>0</v>
      </c>
      <c r="R435" s="5">
        <f>ROUND(L435+P435+Q435,2)</f>
        <v>175.54</v>
      </c>
      <c r="S435" s="7">
        <v>0.25</v>
      </c>
      <c r="T435" s="5">
        <f>ROUND(R435*(1-S435),2)</f>
        <v>131.66</v>
      </c>
      <c r="U435" s="5">
        <f>ROUND(R435*(1+S435),2)</f>
        <v>219.42</v>
      </c>
      <c r="V435" t="s">
        <v>95</v>
      </c>
      <c r="W435" t="s">
        <v>1432</v>
      </c>
      <c r="X435" t="s">
        <v>1433</v>
      </c>
      <c r="Y435" t="s">
        <v>98</v>
      </c>
      <c r="Z435" t="s">
        <v>325</v>
      </c>
      <c r="AA435" s="6">
        <f>J435/I435</f>
        <v>12.0</v>
      </c>
      <c r="AB435" s="6">
        <f>J435-F435</f>
        <v>8.0</v>
      </c>
      <c r="AC435" s="5">
        <f>L435*(1-S435)</f>
        <v>72.9</v>
      </c>
      <c r="AD435" s="5">
        <f>L435*(1+S435)</f>
        <v>121.5</v>
      </c>
    </row>
    <row r="436" spans="1:30">
      <c r="A436" t="s">
        <v>1475</v>
      </c>
      <c r="B436" t="s">
        <v>41</v>
      </c>
      <c r="C436" t="s">
        <v>1410</v>
      </c>
      <c r="D436" t="s">
        <v>1476</v>
      </c>
      <c r="E436" t="s">
        <v>1477</v>
      </c>
      <c r="F436" s="9">
        <v>22</v>
      </c>
      <c r="G436" t="s">
        <v>164</v>
      </c>
      <c r="H436" s="7">
        <v>0.05</v>
      </c>
      <c r="I436" s="9">
        <v>1</v>
      </c>
      <c r="J436" s="6">
        <f>CEILING(F436*(1+H436),I436)</f>
        <v>24</v>
      </c>
      <c r="K436" s="9">
        <v>2.5</v>
      </c>
      <c r="L436" s="5">
        <f>ROUND(J436*K436,2)</f>
        <v>60.0</v>
      </c>
      <c r="M436" s="9">
        <v>0.05</v>
      </c>
      <c r="N436" s="6">
        <f>ROUND(F436*M436,3)</f>
        <v>1.1</v>
      </c>
      <c r="O436" s="5">
        <f>'Labor rates'!B10</f>
        <v>68</v>
      </c>
      <c r="P436" s="5">
        <f>ROUND(N436*O436,2)</f>
        <v>74.8</v>
      </c>
      <c r="Q436" s="9">
        <v>0</v>
      </c>
      <c r="R436" s="5">
        <f>ROUND(L436+P436+Q436,2)</f>
        <v>134.8</v>
      </c>
      <c r="S436" s="7">
        <v>0.25</v>
      </c>
      <c r="T436" s="5">
        <f>ROUND(R436*(1-S436),2)</f>
        <v>101.1</v>
      </c>
      <c r="U436" s="5">
        <f>ROUND(R436*(1+S436),2)</f>
        <v>168.5</v>
      </c>
      <c r="V436" t="s">
        <v>95</v>
      </c>
      <c r="W436" t="s">
        <v>1437</v>
      </c>
      <c r="X436" t="s">
        <v>1478</v>
      </c>
      <c r="Y436" t="s">
        <v>98</v>
      </c>
      <c r="Z436" t="s">
        <v>325</v>
      </c>
      <c r="AA436" s="6">
        <f>J436/I436</f>
        <v>24.0</v>
      </c>
      <c r="AB436" s="6">
        <f>J436-F436</f>
        <v>2.0</v>
      </c>
      <c r="AC436" s="5">
        <f>L436*(1-S436)</f>
        <v>45.0</v>
      </c>
      <c r="AD436" s="5">
        <f>L436*(1+S436)</f>
        <v>75.0</v>
      </c>
    </row>
    <row r="437" spans="1:30">
      <c r="A437" t="s">
        <v>1479</v>
      </c>
      <c r="B437" t="s">
        <v>41</v>
      </c>
      <c r="C437" t="s">
        <v>1410</v>
      </c>
      <c r="D437" t="s">
        <v>1480</v>
      </c>
      <c r="E437" t="s">
        <v>1481</v>
      </c>
      <c r="F437" s="9">
        <v>141</v>
      </c>
      <c r="G437" t="s">
        <v>94</v>
      </c>
      <c r="H437" s="7">
        <v>0.1</v>
      </c>
      <c r="I437" s="9">
        <v>10</v>
      </c>
      <c r="J437" s="6">
        <f>CEILING(F437*(1+H437),I437)</f>
        <v>160</v>
      </c>
      <c r="K437" s="9">
        <v>4.8</v>
      </c>
      <c r="L437" s="5">
        <f>ROUND(J437*K437,2)</f>
        <v>768.0</v>
      </c>
      <c r="M437" s="9">
        <v>0.045</v>
      </c>
      <c r="N437" s="6">
        <f>ROUND(F437*M437,3)</f>
        <v>6.345</v>
      </c>
      <c r="O437" s="5">
        <f>'Labor rates'!B10</f>
        <v>68</v>
      </c>
      <c r="P437" s="5">
        <f>ROUND(N437*O437,2)</f>
        <v>431.46</v>
      </c>
      <c r="Q437" s="9">
        <v>0</v>
      </c>
      <c r="R437" s="5">
        <f>ROUND(L437+P437+Q437,2)</f>
        <v>1199.46</v>
      </c>
      <c r="S437" s="7">
        <v>0.3</v>
      </c>
      <c r="T437" s="5">
        <f>ROUND(R437*(1-S437),2)</f>
        <v>839.62</v>
      </c>
      <c r="U437" s="5">
        <f>ROUND(R437*(1+S437),2)</f>
        <v>1559.3</v>
      </c>
      <c r="V437" t="s">
        <v>95</v>
      </c>
      <c r="W437" t="s">
        <v>1413</v>
      </c>
      <c r="X437" t="s">
        <v>1482</v>
      </c>
      <c r="Y437" t="s">
        <v>98</v>
      </c>
      <c r="Z437" t="s">
        <v>325</v>
      </c>
      <c r="AA437" s="6">
        <f>J437/I437</f>
        <v>16.0</v>
      </c>
      <c r="AB437" s="6">
        <f>J437-F437</f>
        <v>19.0</v>
      </c>
      <c r="AC437" s="5">
        <f>L437*(1-S437)</f>
        <v>537.5999999999999</v>
      </c>
      <c r="AD437" s="5">
        <f>L437*(1+S437)</f>
        <v>998.4000000000001</v>
      </c>
    </row>
    <row r="438" spans="1:30">
      <c r="A438" t="s">
        <v>1483</v>
      </c>
      <c r="B438" t="s">
        <v>41</v>
      </c>
      <c r="C438" t="s">
        <v>1410</v>
      </c>
      <c r="D438" t="s">
        <v>1484</v>
      </c>
      <c r="E438" t="s">
        <v>1485</v>
      </c>
      <c r="F438" s="9">
        <v>9</v>
      </c>
      <c r="G438" t="s">
        <v>164</v>
      </c>
      <c r="H438" s="7">
        <v>0.05</v>
      </c>
      <c r="I438" s="9">
        <v>1</v>
      </c>
      <c r="J438" s="6">
        <f>CEILING(F438*(1+H438),I438)</f>
        <v>10</v>
      </c>
      <c r="K438" s="9">
        <v>5.5</v>
      </c>
      <c r="L438" s="5">
        <f>ROUND(J438*K438,2)</f>
        <v>55.0</v>
      </c>
      <c r="M438" s="9">
        <v>0.12</v>
      </c>
      <c r="N438" s="6">
        <f>ROUND(F438*M438,3)</f>
        <v>1.08</v>
      </c>
      <c r="O438" s="5">
        <f>'Labor rates'!B10</f>
        <v>68</v>
      </c>
      <c r="P438" s="5">
        <f>ROUND(N438*O438,2)</f>
        <v>73.44</v>
      </c>
      <c r="Q438" s="9">
        <v>0</v>
      </c>
      <c r="R438" s="5">
        <f>ROUND(L438+P438+Q438,2)</f>
        <v>128.44</v>
      </c>
      <c r="S438" s="7">
        <v>0.25</v>
      </c>
      <c r="T438" s="5">
        <f>ROUND(R438*(1-S438),2)</f>
        <v>96.33</v>
      </c>
      <c r="U438" s="5">
        <f>ROUND(R438*(1+S438),2)</f>
        <v>160.55</v>
      </c>
      <c r="V438" t="s">
        <v>1419</v>
      </c>
      <c r="W438" t="s">
        <v>1420</v>
      </c>
      <c r="X438" t="s">
        <v>1421</v>
      </c>
      <c r="Y438" t="s">
        <v>98</v>
      </c>
      <c r="Z438" t="s">
        <v>325</v>
      </c>
      <c r="AA438" s="6">
        <f>J438/I438</f>
        <v>10.0</v>
      </c>
      <c r="AB438" s="6">
        <f>J438-F438</f>
        <v>1.0</v>
      </c>
      <c r="AC438" s="5">
        <f>L438*(1-S438)</f>
        <v>41.25</v>
      </c>
      <c r="AD438" s="5">
        <f>L438*(1+S438)</f>
        <v>68.75</v>
      </c>
    </row>
    <row r="439" spans="1:30">
      <c r="A439" t="s">
        <v>1486</v>
      </c>
      <c r="B439" t="s">
        <v>41</v>
      </c>
      <c r="C439" t="s">
        <v>1410</v>
      </c>
      <c r="D439" t="s">
        <v>1487</v>
      </c>
      <c r="E439" t="s">
        <v>1488</v>
      </c>
      <c r="F439" s="9">
        <v>15</v>
      </c>
      <c r="G439" t="s">
        <v>164</v>
      </c>
      <c r="H439" s="7">
        <v>0.05</v>
      </c>
      <c r="I439" s="9">
        <v>1</v>
      </c>
      <c r="J439" s="6">
        <f>CEILING(F439*(1+H439),I439)</f>
        <v>16</v>
      </c>
      <c r="K439" s="9">
        <v>3.4</v>
      </c>
      <c r="L439" s="5">
        <f>ROUND(J439*K439,2)</f>
        <v>54.4</v>
      </c>
      <c r="M439" s="9">
        <v>0.1</v>
      </c>
      <c r="N439" s="6">
        <f>ROUND(F439*M439,3)</f>
        <v>1.5</v>
      </c>
      <c r="O439" s="5">
        <f>'Labor rates'!B10</f>
        <v>68</v>
      </c>
      <c r="P439" s="5">
        <f>ROUND(N439*O439,2)</f>
        <v>102.0</v>
      </c>
      <c r="Q439" s="9">
        <v>0</v>
      </c>
      <c r="R439" s="5">
        <f>ROUND(L439+P439+Q439,2)</f>
        <v>156.4</v>
      </c>
      <c r="S439" s="7">
        <v>0.25</v>
      </c>
      <c r="T439" s="5">
        <f>ROUND(R439*(1-S439),2)</f>
        <v>117.3</v>
      </c>
      <c r="U439" s="5">
        <f>ROUND(R439*(1+S439),2)</f>
        <v>195.5</v>
      </c>
      <c r="V439" t="s">
        <v>1419</v>
      </c>
      <c r="W439" t="s">
        <v>1420</v>
      </c>
      <c r="X439" t="s">
        <v>1421</v>
      </c>
      <c r="Y439" t="s">
        <v>98</v>
      </c>
      <c r="Z439" t="s">
        <v>325</v>
      </c>
      <c r="AA439" s="6">
        <f>J439/I439</f>
        <v>16.0</v>
      </c>
      <c r="AB439" s="6">
        <f>J439-F439</f>
        <v>1.0</v>
      </c>
      <c r="AC439" s="5">
        <f>L439*(1-S439)</f>
        <v>40.8</v>
      </c>
      <c r="AD439" s="5">
        <f>L439*(1+S439)</f>
        <v>68.0</v>
      </c>
    </row>
    <row r="440" spans="1:30">
      <c r="A440" t="s">
        <v>1489</v>
      </c>
      <c r="B440" t="s">
        <v>41</v>
      </c>
      <c r="C440" t="s">
        <v>1410</v>
      </c>
      <c r="D440" t="s">
        <v>1490</v>
      </c>
      <c r="E440" t="s">
        <v>1491</v>
      </c>
      <c r="F440" s="9">
        <v>3</v>
      </c>
      <c r="G440" t="s">
        <v>164</v>
      </c>
      <c r="H440" s="7">
        <v>0.05</v>
      </c>
      <c r="I440" s="9">
        <v>1</v>
      </c>
      <c r="J440" s="6">
        <f>CEILING(F440*(1+H440),I440)</f>
        <v>4</v>
      </c>
      <c r="K440" s="9">
        <v>3</v>
      </c>
      <c r="L440" s="5">
        <f>ROUND(J440*K440,2)</f>
        <v>12.0</v>
      </c>
      <c r="M440" s="9">
        <v>0.05</v>
      </c>
      <c r="N440" s="6">
        <f>ROUND(F440*M440,3)</f>
        <v>0.15</v>
      </c>
      <c r="O440" s="5">
        <f>'Labor rates'!B10</f>
        <v>68</v>
      </c>
      <c r="P440" s="5">
        <f>ROUND(N440*O440,2)</f>
        <v>10.2</v>
      </c>
      <c r="Q440" s="9">
        <v>0</v>
      </c>
      <c r="R440" s="5">
        <f>ROUND(L440+P440+Q440,2)</f>
        <v>22.2</v>
      </c>
      <c r="S440" s="7">
        <v>0.25</v>
      </c>
      <c r="T440" s="5">
        <f>ROUND(R440*(1-S440),2)</f>
        <v>16.65</v>
      </c>
      <c r="U440" s="5">
        <f>ROUND(R440*(1+S440),2)</f>
        <v>27.75</v>
      </c>
      <c r="V440" t="s">
        <v>1419</v>
      </c>
      <c r="W440" t="s">
        <v>1420</v>
      </c>
      <c r="X440" t="s">
        <v>1421</v>
      </c>
      <c r="Y440" t="s">
        <v>98</v>
      </c>
      <c r="Z440" t="s">
        <v>325</v>
      </c>
      <c r="AA440" s="6">
        <f>J440/I440</f>
        <v>4.0</v>
      </c>
      <c r="AB440" s="6">
        <f>J440-F440</f>
        <v>1.0</v>
      </c>
      <c r="AC440" s="5">
        <f>L440*(1-S440)</f>
        <v>9.0</v>
      </c>
      <c r="AD440" s="5">
        <f>L440*(1+S440)</f>
        <v>15.0</v>
      </c>
    </row>
    <row r="441" spans="1:30">
      <c r="A441" t="s">
        <v>1492</v>
      </c>
      <c r="B441" t="s">
        <v>41</v>
      </c>
      <c r="C441" t="s">
        <v>1410</v>
      </c>
      <c r="D441" t="s">
        <v>1493</v>
      </c>
      <c r="E441" t="s">
        <v>1494</v>
      </c>
      <c r="F441" s="9">
        <v>141</v>
      </c>
      <c r="G441" t="s">
        <v>94</v>
      </c>
      <c r="H441" s="7">
        <v>0.05</v>
      </c>
      <c r="I441" s="9">
        <v>6</v>
      </c>
      <c r="J441" s="6">
        <f>CEILING(F441*(1+H441),I441)</f>
        <v>150</v>
      </c>
      <c r="K441" s="9">
        <v>1.65</v>
      </c>
      <c r="L441" s="5">
        <f>ROUND(J441*K441,2)</f>
        <v>247.5</v>
      </c>
      <c r="M441" s="9">
        <v>0.018</v>
      </c>
      <c r="N441" s="6">
        <f>ROUND(F441*M441,3)</f>
        <v>2.538</v>
      </c>
      <c r="O441" s="5">
        <f>'Labor rates'!B10</f>
        <v>68</v>
      </c>
      <c r="P441" s="5">
        <f>ROUND(N441*O441,2)</f>
        <v>172.58</v>
      </c>
      <c r="Q441" s="9">
        <v>0</v>
      </c>
      <c r="R441" s="5">
        <f>ROUND(L441+P441+Q441,2)</f>
        <v>420.08</v>
      </c>
      <c r="S441" s="7">
        <v>0.25</v>
      </c>
      <c r="T441" s="5">
        <f>ROUND(R441*(1-S441),2)</f>
        <v>315.06</v>
      </c>
      <c r="U441" s="5">
        <f>ROUND(R441*(1+S441),2)</f>
        <v>525.1</v>
      </c>
      <c r="V441" t="s">
        <v>95</v>
      </c>
      <c r="W441" t="s">
        <v>1432</v>
      </c>
      <c r="X441" t="s">
        <v>1433</v>
      </c>
      <c r="Y441" t="s">
        <v>98</v>
      </c>
      <c r="Z441" t="s">
        <v>325</v>
      </c>
      <c r="AA441" s="6">
        <f>J441/I441</f>
        <v>25.0</v>
      </c>
      <c r="AB441" s="6">
        <f>J441-F441</f>
        <v>9.0</v>
      </c>
      <c r="AC441" s="5">
        <f>L441*(1-S441)</f>
        <v>185.625</v>
      </c>
      <c r="AD441" s="5">
        <f>L441*(1+S441)</f>
        <v>309.375</v>
      </c>
    </row>
    <row r="442" spans="1:30">
      <c r="A442" t="s">
        <v>1495</v>
      </c>
      <c r="B442" t="s">
        <v>41</v>
      </c>
      <c r="C442" t="s">
        <v>1410</v>
      </c>
      <c r="D442" t="s">
        <v>1496</v>
      </c>
      <c r="E442" t="s">
        <v>1497</v>
      </c>
      <c r="F442" s="9">
        <v>47</v>
      </c>
      <c r="G442" t="s">
        <v>164</v>
      </c>
      <c r="H442" s="7">
        <v>0.05</v>
      </c>
      <c r="I442" s="9">
        <v>1</v>
      </c>
      <c r="J442" s="6">
        <f>CEILING(F442*(1+H442),I442)</f>
        <v>50</v>
      </c>
      <c r="K442" s="9">
        <v>3</v>
      </c>
      <c r="L442" s="5">
        <f>ROUND(J442*K442,2)</f>
        <v>150.0</v>
      </c>
      <c r="M442" s="9">
        <v>0.05</v>
      </c>
      <c r="N442" s="6">
        <f>ROUND(F442*M442,3)</f>
        <v>2.35</v>
      </c>
      <c r="O442" s="5">
        <f>'Labor rates'!B10</f>
        <v>68</v>
      </c>
      <c r="P442" s="5">
        <f>ROUND(N442*O442,2)</f>
        <v>159.8</v>
      </c>
      <c r="Q442" s="9">
        <v>0</v>
      </c>
      <c r="R442" s="5">
        <f>ROUND(L442+P442+Q442,2)</f>
        <v>309.8</v>
      </c>
      <c r="S442" s="7">
        <v>0.25</v>
      </c>
      <c r="T442" s="5">
        <f>ROUND(R442*(1-S442),2)</f>
        <v>232.35</v>
      </c>
      <c r="U442" s="5">
        <f>ROUND(R442*(1+S442),2)</f>
        <v>387.25</v>
      </c>
      <c r="V442" t="s">
        <v>95</v>
      </c>
      <c r="W442" t="s">
        <v>1437</v>
      </c>
      <c r="X442" t="s">
        <v>1498</v>
      </c>
      <c r="Y442" t="s">
        <v>98</v>
      </c>
      <c r="Z442" t="s">
        <v>325</v>
      </c>
      <c r="AA442" s="6">
        <f>J442/I442</f>
        <v>50.0</v>
      </c>
      <c r="AB442" s="6">
        <f>J442-F442</f>
        <v>3.0</v>
      </c>
      <c r="AC442" s="5">
        <f>L442*(1-S442)</f>
        <v>112.5</v>
      </c>
      <c r="AD442" s="5">
        <f>L442*(1+S442)</f>
        <v>187.5</v>
      </c>
    </row>
    <row r="443" spans="1:30">
      <c r="A443" t="s">
        <v>1499</v>
      </c>
      <c r="B443" t="s">
        <v>41</v>
      </c>
      <c r="C443" t="s">
        <v>1410</v>
      </c>
      <c r="D443" t="s">
        <v>1500</v>
      </c>
      <c r="E443" t="s">
        <v>1501</v>
      </c>
      <c r="F443" s="9">
        <v>59</v>
      </c>
      <c r="G443" t="s">
        <v>94</v>
      </c>
      <c r="H443" s="7">
        <v>0.1</v>
      </c>
      <c r="I443" s="9">
        <v>10</v>
      </c>
      <c r="J443" s="6">
        <f>CEILING(F443*(1+H443),I443)</f>
        <v>70</v>
      </c>
      <c r="K443" s="9">
        <v>7.5</v>
      </c>
      <c r="L443" s="5">
        <f>ROUND(J443*K443,2)</f>
        <v>525.0</v>
      </c>
      <c r="M443" s="9">
        <v>0.055</v>
      </c>
      <c r="N443" s="6">
        <f>ROUND(F443*M443,3)</f>
        <v>3.245</v>
      </c>
      <c r="O443" s="5">
        <f>'Labor rates'!B10</f>
        <v>68</v>
      </c>
      <c r="P443" s="5">
        <f>ROUND(N443*O443,2)</f>
        <v>220.66</v>
      </c>
      <c r="Q443" s="9">
        <v>0</v>
      </c>
      <c r="R443" s="5">
        <f>ROUND(L443+P443+Q443,2)</f>
        <v>745.66</v>
      </c>
      <c r="S443" s="7">
        <v>0.3</v>
      </c>
      <c r="T443" s="5">
        <f>ROUND(R443*(1-S443),2)</f>
        <v>521.96</v>
      </c>
      <c r="U443" s="5">
        <f>ROUND(R443*(1+S443),2)</f>
        <v>969.36</v>
      </c>
      <c r="V443" t="s">
        <v>95</v>
      </c>
      <c r="W443" t="s">
        <v>1413</v>
      </c>
      <c r="X443" t="s">
        <v>1502</v>
      </c>
      <c r="Y443" t="s">
        <v>98</v>
      </c>
      <c r="Z443" t="s">
        <v>325</v>
      </c>
      <c r="AA443" s="6">
        <f>J443/I443</f>
        <v>7.0</v>
      </c>
      <c r="AB443" s="6">
        <f>J443-F443</f>
        <v>11.0</v>
      </c>
      <c r="AC443" s="5">
        <f>L443*(1-S443)</f>
        <v>367.5</v>
      </c>
      <c r="AD443" s="5">
        <f>L443*(1+S443)</f>
        <v>682.5</v>
      </c>
    </row>
    <row r="444" spans="1:30">
      <c r="A444" t="s">
        <v>1503</v>
      </c>
      <c r="B444" t="s">
        <v>41</v>
      </c>
      <c r="C444" t="s">
        <v>1410</v>
      </c>
      <c r="D444" t="s">
        <v>1504</v>
      </c>
      <c r="E444" t="s">
        <v>1505</v>
      </c>
      <c r="F444" s="9">
        <v>4</v>
      </c>
      <c r="G444" t="s">
        <v>164</v>
      </c>
      <c r="H444" s="7">
        <v>0.05</v>
      </c>
      <c r="I444" s="9">
        <v>1</v>
      </c>
      <c r="J444" s="6">
        <f>CEILING(F444*(1+H444),I444)</f>
        <v>5</v>
      </c>
      <c r="K444" s="9">
        <v>10</v>
      </c>
      <c r="L444" s="5">
        <f>ROUND(J444*K444,2)</f>
        <v>50.0</v>
      </c>
      <c r="M444" s="9">
        <v>0.12</v>
      </c>
      <c r="N444" s="6">
        <f>ROUND(F444*M444,3)</f>
        <v>0.48</v>
      </c>
      <c r="O444" s="5">
        <f>'Labor rates'!B10</f>
        <v>68</v>
      </c>
      <c r="P444" s="5">
        <f>ROUND(N444*O444,2)</f>
        <v>32.64</v>
      </c>
      <c r="Q444" s="9">
        <v>0</v>
      </c>
      <c r="R444" s="5">
        <f>ROUND(L444+P444+Q444,2)</f>
        <v>82.64</v>
      </c>
      <c r="S444" s="7">
        <v>0.25</v>
      </c>
      <c r="T444" s="5">
        <f>ROUND(R444*(1-S444),2)</f>
        <v>61.98</v>
      </c>
      <c r="U444" s="5">
        <f>ROUND(R444*(1+S444),2)</f>
        <v>103.3</v>
      </c>
      <c r="V444" t="s">
        <v>1419</v>
      </c>
      <c r="W444" t="s">
        <v>1420</v>
      </c>
      <c r="X444" t="s">
        <v>1421</v>
      </c>
      <c r="Y444" t="s">
        <v>98</v>
      </c>
      <c r="Z444" t="s">
        <v>325</v>
      </c>
      <c r="AA444" s="6">
        <f>J444/I444</f>
        <v>5.0</v>
      </c>
      <c r="AB444" s="6">
        <f>J444-F444</f>
        <v>1.0</v>
      </c>
      <c r="AC444" s="5">
        <f>L444*(1-S444)</f>
        <v>37.5</v>
      </c>
      <c r="AD444" s="5">
        <f>L444*(1+S444)</f>
        <v>62.5</v>
      </c>
    </row>
    <row r="445" spans="1:30">
      <c r="A445" t="s">
        <v>1506</v>
      </c>
      <c r="B445" t="s">
        <v>41</v>
      </c>
      <c r="C445" t="s">
        <v>1410</v>
      </c>
      <c r="D445" t="s">
        <v>1507</v>
      </c>
      <c r="E445" t="s">
        <v>1508</v>
      </c>
      <c r="F445" s="9">
        <v>6</v>
      </c>
      <c r="G445" t="s">
        <v>164</v>
      </c>
      <c r="H445" s="7">
        <v>0.05</v>
      </c>
      <c r="I445" s="9">
        <v>1</v>
      </c>
      <c r="J445" s="6">
        <f>CEILING(F445*(1+H445),I445)</f>
        <v>7</v>
      </c>
      <c r="K445" s="9">
        <v>6</v>
      </c>
      <c r="L445" s="5">
        <f>ROUND(J445*K445,2)</f>
        <v>42.0</v>
      </c>
      <c r="M445" s="9">
        <v>0.1</v>
      </c>
      <c r="N445" s="6">
        <f>ROUND(F445*M445,3)</f>
        <v>0.6</v>
      </c>
      <c r="O445" s="5">
        <f>'Labor rates'!B10</f>
        <v>68</v>
      </c>
      <c r="P445" s="5">
        <f>ROUND(N445*O445,2)</f>
        <v>40.8</v>
      </c>
      <c r="Q445" s="9">
        <v>0</v>
      </c>
      <c r="R445" s="5">
        <f>ROUND(L445+P445+Q445,2)</f>
        <v>82.8</v>
      </c>
      <c r="S445" s="7">
        <v>0.25</v>
      </c>
      <c r="T445" s="5">
        <f>ROUND(R445*(1-S445),2)</f>
        <v>62.1</v>
      </c>
      <c r="U445" s="5">
        <f>ROUND(R445*(1+S445),2)</f>
        <v>103.5</v>
      </c>
      <c r="V445" t="s">
        <v>1419</v>
      </c>
      <c r="W445" t="s">
        <v>1420</v>
      </c>
      <c r="X445" t="s">
        <v>1421</v>
      </c>
      <c r="Y445" t="s">
        <v>98</v>
      </c>
      <c r="Z445" t="s">
        <v>325</v>
      </c>
      <c r="AA445" s="6">
        <f>J445/I445</f>
        <v>7.0</v>
      </c>
      <c r="AB445" s="6">
        <f>J445-F445</f>
        <v>1.0</v>
      </c>
      <c r="AC445" s="5">
        <f>L445*(1-S445)</f>
        <v>31.5</v>
      </c>
      <c r="AD445" s="5">
        <f>L445*(1+S445)</f>
        <v>52.5</v>
      </c>
    </row>
    <row r="446" spans="1:30">
      <c r="A446" t="s">
        <v>1509</v>
      </c>
      <c r="B446" t="s">
        <v>41</v>
      </c>
      <c r="C446" t="s">
        <v>1410</v>
      </c>
      <c r="D446" t="s">
        <v>1510</v>
      </c>
      <c r="E446" t="s">
        <v>1511</v>
      </c>
      <c r="F446" s="9">
        <v>2</v>
      </c>
      <c r="G446" t="s">
        <v>164</v>
      </c>
      <c r="H446" s="7">
        <v>0.05</v>
      </c>
      <c r="I446" s="9">
        <v>1</v>
      </c>
      <c r="J446" s="6">
        <f>CEILING(F446*(1+H446),I446)</f>
        <v>3</v>
      </c>
      <c r="K446" s="9">
        <v>5</v>
      </c>
      <c r="L446" s="5">
        <f>ROUND(J446*K446,2)</f>
        <v>15.0</v>
      </c>
      <c r="M446" s="9">
        <v>0.05</v>
      </c>
      <c r="N446" s="6">
        <f>ROUND(F446*M446,3)</f>
        <v>0.1</v>
      </c>
      <c r="O446" s="5">
        <f>'Labor rates'!B10</f>
        <v>68</v>
      </c>
      <c r="P446" s="5">
        <f>ROUND(N446*O446,2)</f>
        <v>6.8</v>
      </c>
      <c r="Q446" s="9">
        <v>0</v>
      </c>
      <c r="R446" s="5">
        <f>ROUND(L446+P446+Q446,2)</f>
        <v>21.8</v>
      </c>
      <c r="S446" s="7">
        <v>0.25</v>
      </c>
      <c r="T446" s="5">
        <f>ROUND(R446*(1-S446),2)</f>
        <v>16.35</v>
      </c>
      <c r="U446" s="5">
        <f>ROUND(R446*(1+S446),2)</f>
        <v>27.25</v>
      </c>
      <c r="V446" t="s">
        <v>1419</v>
      </c>
      <c r="W446" t="s">
        <v>1420</v>
      </c>
      <c r="X446" t="s">
        <v>1421</v>
      </c>
      <c r="Y446" t="s">
        <v>98</v>
      </c>
      <c r="Z446" t="s">
        <v>325</v>
      </c>
      <c r="AA446" s="6">
        <f>J446/I446</f>
        <v>3.0</v>
      </c>
      <c r="AB446" s="6">
        <f>J446-F446</f>
        <v>1.0</v>
      </c>
      <c r="AC446" s="5">
        <f>L446*(1-S446)</f>
        <v>11.25</v>
      </c>
      <c r="AD446" s="5">
        <f>L446*(1+S446)</f>
        <v>18.75</v>
      </c>
    </row>
    <row r="447" spans="1:30">
      <c r="A447" t="s">
        <v>1512</v>
      </c>
      <c r="B447" t="s">
        <v>41</v>
      </c>
      <c r="C447" t="s">
        <v>1410</v>
      </c>
      <c r="D447" t="s">
        <v>1513</v>
      </c>
      <c r="E447" t="s">
        <v>1514</v>
      </c>
      <c r="F447" s="9">
        <v>59</v>
      </c>
      <c r="G447" t="s">
        <v>94</v>
      </c>
      <c r="H447" s="7">
        <v>0.05</v>
      </c>
      <c r="I447" s="9">
        <v>6</v>
      </c>
      <c r="J447" s="6">
        <f>CEILING(F447*(1+H447),I447)</f>
        <v>66</v>
      </c>
      <c r="K447" s="9">
        <v>1.95</v>
      </c>
      <c r="L447" s="5">
        <f>ROUND(J447*K447,2)</f>
        <v>128.7</v>
      </c>
      <c r="M447" s="9">
        <v>0.018</v>
      </c>
      <c r="N447" s="6">
        <f>ROUND(F447*M447,3)</f>
        <v>1.062</v>
      </c>
      <c r="O447" s="5">
        <f>'Labor rates'!B10</f>
        <v>68</v>
      </c>
      <c r="P447" s="5">
        <f>ROUND(N447*O447,2)</f>
        <v>72.22</v>
      </c>
      <c r="Q447" s="9">
        <v>0</v>
      </c>
      <c r="R447" s="5">
        <f>ROUND(L447+P447+Q447,2)</f>
        <v>200.92</v>
      </c>
      <c r="S447" s="7">
        <v>0.25</v>
      </c>
      <c r="T447" s="5">
        <f>ROUND(R447*(1-S447),2)</f>
        <v>150.69</v>
      </c>
      <c r="U447" s="5">
        <f>ROUND(R447*(1+S447),2)</f>
        <v>251.15</v>
      </c>
      <c r="V447" t="s">
        <v>95</v>
      </c>
      <c r="W447" t="s">
        <v>1432</v>
      </c>
      <c r="X447" t="s">
        <v>1433</v>
      </c>
      <c r="Y447" t="s">
        <v>98</v>
      </c>
      <c r="Z447" t="s">
        <v>325</v>
      </c>
      <c r="AA447" s="6">
        <f>J447/I447</f>
        <v>11.0</v>
      </c>
      <c r="AB447" s="6">
        <f>J447-F447</f>
        <v>7.0</v>
      </c>
      <c r="AC447" s="5">
        <f>L447*(1-S447)</f>
        <v>96.52499999999999</v>
      </c>
      <c r="AD447" s="5">
        <f>L447*(1+S447)</f>
        <v>160.875</v>
      </c>
    </row>
    <row r="448" spans="1:30">
      <c r="A448" t="s">
        <v>1515</v>
      </c>
      <c r="B448" t="s">
        <v>41</v>
      </c>
      <c r="C448" t="s">
        <v>1410</v>
      </c>
      <c r="D448" t="s">
        <v>1516</v>
      </c>
      <c r="E448" t="s">
        <v>1517</v>
      </c>
      <c r="F448" s="9">
        <v>20</v>
      </c>
      <c r="G448" t="s">
        <v>164</v>
      </c>
      <c r="H448" s="7">
        <v>0.05</v>
      </c>
      <c r="I448" s="9">
        <v>1</v>
      </c>
      <c r="J448" s="6">
        <f>CEILING(F448*(1+H448),I448)</f>
        <v>21</v>
      </c>
      <c r="K448" s="9">
        <v>3.5</v>
      </c>
      <c r="L448" s="5">
        <f>ROUND(J448*K448,2)</f>
        <v>73.5</v>
      </c>
      <c r="M448" s="9">
        <v>0.05</v>
      </c>
      <c r="N448" s="6">
        <f>ROUND(F448*M448,3)</f>
        <v>1.0</v>
      </c>
      <c r="O448" s="5">
        <f>'Labor rates'!B10</f>
        <v>68</v>
      </c>
      <c r="P448" s="5">
        <f>ROUND(N448*O448,2)</f>
        <v>68.0</v>
      </c>
      <c r="Q448" s="9">
        <v>0</v>
      </c>
      <c r="R448" s="5">
        <f>ROUND(L448+P448+Q448,2)</f>
        <v>141.5</v>
      </c>
      <c r="S448" s="7">
        <v>0.25</v>
      </c>
      <c r="T448" s="5">
        <f>ROUND(R448*(1-S448),2)</f>
        <v>106.13</v>
      </c>
      <c r="U448" s="5">
        <f>ROUND(R448*(1+S448),2)</f>
        <v>176.88</v>
      </c>
      <c r="V448" t="s">
        <v>95</v>
      </c>
      <c r="W448" t="s">
        <v>1437</v>
      </c>
      <c r="X448" t="s">
        <v>1518</v>
      </c>
      <c r="Y448" t="s">
        <v>98</v>
      </c>
      <c r="Z448" t="s">
        <v>325</v>
      </c>
      <c r="AA448" s="6">
        <f>J448/I448</f>
        <v>21.0</v>
      </c>
      <c r="AB448" s="6">
        <f>J448-F448</f>
        <v>1.0</v>
      </c>
      <c r="AC448" s="5">
        <f>L448*(1-S448)</f>
        <v>55.125</v>
      </c>
      <c r="AD448" s="5">
        <f>L448*(1+S448)</f>
        <v>91.875</v>
      </c>
    </row>
    <row r="449" spans="1:30">
      <c r="A449" t="s">
        <v>1519</v>
      </c>
      <c r="B449" t="s">
        <v>41</v>
      </c>
      <c r="C449" t="s">
        <v>1520</v>
      </c>
      <c r="D449" t="s">
        <v>1521</v>
      </c>
      <c r="E449" t="s">
        <v>1522</v>
      </c>
      <c r="F449" s="9">
        <v>3</v>
      </c>
      <c r="G449" t="s">
        <v>164</v>
      </c>
      <c r="H449" s="7">
        <v>0</v>
      </c>
      <c r="I449" s="9">
        <v>1</v>
      </c>
      <c r="J449" s="6">
        <f>CEILING(F449*(1+H449),I449)</f>
        <v>3</v>
      </c>
      <c r="K449" s="9">
        <v>15</v>
      </c>
      <c r="L449" s="5">
        <f>ROUND(J449*K449,2)</f>
        <v>45.0</v>
      </c>
      <c r="M449" s="9">
        <v>0.2</v>
      </c>
      <c r="N449" s="6">
        <f>ROUND(F449*M449,3)</f>
        <v>0.6</v>
      </c>
      <c r="O449" s="5">
        <f>'Labor rates'!B10</f>
        <v>68</v>
      </c>
      <c r="P449" s="5">
        <f>ROUND(N449*O449,2)</f>
        <v>40.8</v>
      </c>
      <c r="Q449" s="9">
        <v>0</v>
      </c>
      <c r="R449" s="5">
        <f>ROUND(L449+P449+Q449,2)</f>
        <v>85.8</v>
      </c>
      <c r="S449" s="7">
        <v>0.25</v>
      </c>
      <c r="T449" s="5">
        <f>ROUND(R449*(1-S449),2)</f>
        <v>64.35</v>
      </c>
      <c r="U449" s="5">
        <f>ROUND(R449*(1+S449),2)</f>
        <v>107.25</v>
      </c>
      <c r="V449" t="s">
        <v>95</v>
      </c>
      <c r="W449" t="s">
        <v>1523</v>
      </c>
      <c r="X449" t="s">
        <v>1524</v>
      </c>
      <c r="Y449" t="s">
        <v>98</v>
      </c>
      <c r="Z449" t="s">
        <v>325</v>
      </c>
      <c r="AA449" s="6">
        <f>J449/I449</f>
        <v>3.0</v>
      </c>
      <c r="AB449" s="6">
        <f>J449-F449</f>
        <v>0.0</v>
      </c>
      <c r="AC449" s="5">
        <f>L449*(1-S449)</f>
        <v>33.75</v>
      </c>
      <c r="AD449" s="5">
        <f>L449*(1+S449)</f>
        <v>56.25</v>
      </c>
    </row>
    <row r="450" spans="1:30">
      <c r="A450" t="s">
        <v>1525</v>
      </c>
      <c r="B450" t="s">
        <v>41</v>
      </c>
      <c r="C450" t="s">
        <v>1520</v>
      </c>
      <c r="D450" t="s">
        <v>1526</v>
      </c>
      <c r="E450" t="s">
        <v>1527</v>
      </c>
      <c r="F450" s="9">
        <v>4</v>
      </c>
      <c r="G450" t="s">
        <v>164</v>
      </c>
      <c r="H450" s="7">
        <v>0</v>
      </c>
      <c r="I450" s="9">
        <v>1</v>
      </c>
      <c r="J450" s="6">
        <f>CEILING(F450*(1+H450),I450)</f>
        <v>4</v>
      </c>
      <c r="K450" s="9">
        <v>8</v>
      </c>
      <c r="L450" s="5">
        <f>ROUND(J450*K450,2)</f>
        <v>32.0</v>
      </c>
      <c r="M450" s="9">
        <v>0.12</v>
      </c>
      <c r="N450" s="6">
        <f>ROUND(F450*M450,3)</f>
        <v>0.48</v>
      </c>
      <c r="O450" s="5">
        <f>'Labor rates'!B10</f>
        <v>68</v>
      </c>
      <c r="P450" s="5">
        <f>ROUND(N450*O450,2)</f>
        <v>32.64</v>
      </c>
      <c r="Q450" s="9">
        <v>0</v>
      </c>
      <c r="R450" s="5">
        <f>ROUND(L450+P450+Q450,2)</f>
        <v>64.64</v>
      </c>
      <c r="S450" s="7">
        <v>0.25</v>
      </c>
      <c r="T450" s="5">
        <f>ROUND(R450*(1-S450),2)</f>
        <v>48.48</v>
      </c>
      <c r="U450" s="5">
        <f>ROUND(R450*(1+S450),2)</f>
        <v>80.8</v>
      </c>
      <c r="V450" t="s">
        <v>95</v>
      </c>
      <c r="W450" t="s">
        <v>1523</v>
      </c>
      <c r="X450" t="s">
        <v>1524</v>
      </c>
      <c r="Y450" t="s">
        <v>98</v>
      </c>
      <c r="Z450" t="s">
        <v>325</v>
      </c>
      <c r="AA450" s="6">
        <f>J450/I450</f>
        <v>4.0</v>
      </c>
      <c r="AB450" s="6">
        <f>J450-F450</f>
        <v>0.0</v>
      </c>
      <c r="AC450" s="5">
        <f>L450*(1-S450)</f>
        <v>24.0</v>
      </c>
      <c r="AD450" s="5">
        <f>L450*(1+S450)</f>
        <v>40.0</v>
      </c>
    </row>
    <row r="451" spans="1:30">
      <c r="A451" t="s">
        <v>1528</v>
      </c>
      <c r="B451" t="s">
        <v>41</v>
      </c>
      <c r="C451" t="s">
        <v>1520</v>
      </c>
      <c r="D451" t="s">
        <v>1529</v>
      </c>
      <c r="E451" t="s">
        <v>1530</v>
      </c>
      <c r="F451" s="9">
        <v>2</v>
      </c>
      <c r="G451" t="s">
        <v>164</v>
      </c>
      <c r="H451" s="7">
        <v>0</v>
      </c>
      <c r="I451" s="9">
        <v>1</v>
      </c>
      <c r="J451" s="6">
        <f>CEILING(F451*(1+H451),I451)</f>
        <v>2</v>
      </c>
      <c r="K451" s="9">
        <v>5</v>
      </c>
      <c r="L451" s="5">
        <f>ROUND(J451*K451,2)</f>
        <v>10.0</v>
      </c>
      <c r="M451" s="9">
        <v>0.12</v>
      </c>
      <c r="N451" s="6">
        <f>ROUND(F451*M451,3)</f>
        <v>0.24</v>
      </c>
      <c r="O451" s="5">
        <f>'Labor rates'!B10</f>
        <v>68</v>
      </c>
      <c r="P451" s="5">
        <f>ROUND(N451*O451,2)</f>
        <v>16.32</v>
      </c>
      <c r="Q451" s="9">
        <v>0</v>
      </c>
      <c r="R451" s="5">
        <f>ROUND(L451+P451+Q451,2)</f>
        <v>26.32</v>
      </c>
      <c r="S451" s="7">
        <v>0.25</v>
      </c>
      <c r="T451" s="5">
        <f>ROUND(R451*(1-S451),2)</f>
        <v>19.74</v>
      </c>
      <c r="U451" s="5">
        <f>ROUND(R451*(1+S451),2)</f>
        <v>32.9</v>
      </c>
      <c r="V451" t="s">
        <v>95</v>
      </c>
      <c r="W451" t="s">
        <v>1523</v>
      </c>
      <c r="X451" t="s">
        <v>1524</v>
      </c>
      <c r="Y451" t="s">
        <v>98</v>
      </c>
      <c r="Z451" t="s">
        <v>325</v>
      </c>
      <c r="AA451" s="6">
        <f>J451/I451</f>
        <v>2.0</v>
      </c>
      <c r="AB451" s="6">
        <f>J451-F451</f>
        <v>0.0</v>
      </c>
      <c r="AC451" s="5">
        <f>L451*(1-S451)</f>
        <v>7.5</v>
      </c>
      <c r="AD451" s="5">
        <f>L451*(1+S451)</f>
        <v>12.5</v>
      </c>
    </row>
    <row r="452" spans="1:30">
      <c r="A452" t="s">
        <v>1531</v>
      </c>
      <c r="B452" t="s">
        <v>41</v>
      </c>
      <c r="C452" t="s">
        <v>1520</v>
      </c>
      <c r="D452" t="s">
        <v>1532</v>
      </c>
      <c r="E452" t="s">
        <v>1533</v>
      </c>
      <c r="F452" s="9">
        <v>2</v>
      </c>
      <c r="G452" t="s">
        <v>164</v>
      </c>
      <c r="H452" s="7">
        <v>0</v>
      </c>
      <c r="I452" s="9">
        <v>1</v>
      </c>
      <c r="J452" s="6">
        <f>CEILING(F452*(1+H452),I452)</f>
        <v>2</v>
      </c>
      <c r="K452" s="9">
        <v>5</v>
      </c>
      <c r="L452" s="5">
        <f>ROUND(J452*K452,2)</f>
        <v>10.0</v>
      </c>
      <c r="M452" s="9">
        <v>0.12</v>
      </c>
      <c r="N452" s="6">
        <f>ROUND(F452*M452,3)</f>
        <v>0.24</v>
      </c>
      <c r="O452" s="5">
        <f>'Labor rates'!B10</f>
        <v>68</v>
      </c>
      <c r="P452" s="5">
        <f>ROUND(N452*O452,2)</f>
        <v>16.32</v>
      </c>
      <c r="Q452" s="9">
        <v>0</v>
      </c>
      <c r="R452" s="5">
        <f>ROUND(L452+P452+Q452,2)</f>
        <v>26.32</v>
      </c>
      <c r="S452" s="7">
        <v>0.25</v>
      </c>
      <c r="T452" s="5">
        <f>ROUND(R452*(1-S452),2)</f>
        <v>19.74</v>
      </c>
      <c r="U452" s="5">
        <f>ROUND(R452*(1+S452),2)</f>
        <v>32.9</v>
      </c>
      <c r="V452" t="s">
        <v>95</v>
      </c>
      <c r="W452" t="s">
        <v>1523</v>
      </c>
      <c r="X452" t="s">
        <v>1524</v>
      </c>
      <c r="Y452" t="s">
        <v>98</v>
      </c>
      <c r="Z452" t="s">
        <v>325</v>
      </c>
      <c r="AA452" s="6">
        <f>J452/I452</f>
        <v>2.0</v>
      </c>
      <c r="AB452" s="6">
        <f>J452-F452</f>
        <v>0.0</v>
      </c>
      <c r="AC452" s="5">
        <f>L452*(1-S452)</f>
        <v>7.5</v>
      </c>
      <c r="AD452" s="5">
        <f>L452*(1+S452)</f>
        <v>12.5</v>
      </c>
    </row>
    <row r="453" spans="1:30">
      <c r="A453" t="s">
        <v>1534</v>
      </c>
      <c r="B453" t="s">
        <v>41</v>
      </c>
      <c r="C453" t="s">
        <v>1520</v>
      </c>
      <c r="D453" t="s">
        <v>1535</v>
      </c>
      <c r="E453" t="s">
        <v>1536</v>
      </c>
      <c r="F453" s="9">
        <v>12</v>
      </c>
      <c r="G453" t="s">
        <v>164</v>
      </c>
      <c r="H453" s="7">
        <v>0</v>
      </c>
      <c r="I453" s="9">
        <v>1</v>
      </c>
      <c r="J453" s="6">
        <f>CEILING(F453*(1+H453),I453)</f>
        <v>12</v>
      </c>
      <c r="K453" s="9">
        <v>25</v>
      </c>
      <c r="L453" s="5">
        <f>ROUND(J453*K453,2)</f>
        <v>300.0</v>
      </c>
      <c r="M453" s="9">
        <v>0.2</v>
      </c>
      <c r="N453" s="6">
        <f>ROUND(F453*M453,3)</f>
        <v>2.4</v>
      </c>
      <c r="O453" s="5">
        <f>'Labor rates'!B10</f>
        <v>68</v>
      </c>
      <c r="P453" s="5">
        <f>ROUND(N453*O453,2)</f>
        <v>163.2</v>
      </c>
      <c r="Q453" s="9">
        <v>0</v>
      </c>
      <c r="R453" s="5">
        <f>ROUND(L453+P453+Q453,2)</f>
        <v>463.2</v>
      </c>
      <c r="S453" s="7">
        <v>0.25</v>
      </c>
      <c r="T453" s="5">
        <f>ROUND(R453*(1-S453),2)</f>
        <v>347.4</v>
      </c>
      <c r="U453" s="5">
        <f>ROUND(R453*(1+S453),2)</f>
        <v>579.0</v>
      </c>
      <c r="V453" t="s">
        <v>95</v>
      </c>
      <c r="W453" t="s">
        <v>1523</v>
      </c>
      <c r="X453" t="s">
        <v>1524</v>
      </c>
      <c r="Y453" t="s">
        <v>98</v>
      </c>
      <c r="Z453" t="s">
        <v>325</v>
      </c>
      <c r="AA453" s="6">
        <f>J453/I453</f>
        <v>12.0</v>
      </c>
      <c r="AB453" s="6">
        <f>J453-F453</f>
        <v>0.0</v>
      </c>
      <c r="AC453" s="5">
        <f>L453*(1-S453)</f>
        <v>225.0</v>
      </c>
      <c r="AD453" s="5">
        <f>L453*(1+S453)</f>
        <v>375.0</v>
      </c>
    </row>
    <row r="454" spans="1:30">
      <c r="A454" t="s">
        <v>1537</v>
      </c>
      <c r="B454" t="s">
        <v>41</v>
      </c>
      <c r="C454" t="s">
        <v>1520</v>
      </c>
      <c r="D454" t="s">
        <v>1538</v>
      </c>
      <c r="E454" t="s">
        <v>1539</v>
      </c>
      <c r="F454" s="9">
        <v>3</v>
      </c>
      <c r="G454" t="s">
        <v>1540</v>
      </c>
      <c r="H454" s="7">
        <v>0</v>
      </c>
      <c r="I454" s="9">
        <v>1</v>
      </c>
      <c r="J454" s="6">
        <f>CEILING(F454*(1+H454),I454)</f>
        <v>3</v>
      </c>
      <c r="K454" s="9">
        <v>18</v>
      </c>
      <c r="L454" s="5">
        <f>ROUND(J454*K454,2)</f>
        <v>54.0</v>
      </c>
      <c r="M454" s="9">
        <v>0.1</v>
      </c>
      <c r="N454" s="6">
        <f>ROUND(F454*M454,3)</f>
        <v>0.3</v>
      </c>
      <c r="O454" s="5">
        <f>'Labor rates'!B10</f>
        <v>68</v>
      </c>
      <c r="P454" s="5">
        <f>ROUND(N454*O454,2)</f>
        <v>20.4</v>
      </c>
      <c r="Q454" s="9">
        <v>0</v>
      </c>
      <c r="R454" s="5">
        <f>ROUND(L454+P454+Q454,2)</f>
        <v>74.4</v>
      </c>
      <c r="S454" s="7">
        <v>0.25</v>
      </c>
      <c r="T454" s="5">
        <f>ROUND(R454*(1-S454),2)</f>
        <v>55.8</v>
      </c>
      <c r="U454" s="5">
        <f>ROUND(R454*(1+S454),2)</f>
        <v>93.0</v>
      </c>
      <c r="V454" t="s">
        <v>95</v>
      </c>
      <c r="W454" t="s">
        <v>1523</v>
      </c>
      <c r="X454" t="s">
        <v>1524</v>
      </c>
      <c r="Y454" t="s">
        <v>98</v>
      </c>
      <c r="Z454" t="s">
        <v>325</v>
      </c>
      <c r="AA454" s="6">
        <f>J454/I454</f>
        <v>3.0</v>
      </c>
      <c r="AB454" s="6">
        <f>J454-F454</f>
        <v>0.0</v>
      </c>
      <c r="AC454" s="5">
        <f>L454*(1-S454)</f>
        <v>40.5</v>
      </c>
      <c r="AD454" s="5">
        <f>L454*(1+S454)</f>
        <v>67.5</v>
      </c>
    </row>
    <row r="455" spans="1:30">
      <c r="A455" t="s">
        <v>1541</v>
      </c>
      <c r="B455" t="s">
        <v>41</v>
      </c>
      <c r="C455" t="s">
        <v>1520</v>
      </c>
      <c r="D455" t="s">
        <v>1542</v>
      </c>
      <c r="E455" t="s">
        <v>1543</v>
      </c>
      <c r="F455" s="9">
        <v>2</v>
      </c>
      <c r="G455" t="s">
        <v>1540</v>
      </c>
      <c r="H455" s="7">
        <v>0</v>
      </c>
      <c r="I455" s="9">
        <v>1</v>
      </c>
      <c r="J455" s="6">
        <f>CEILING(F455*(1+H455),I455)</f>
        <v>2</v>
      </c>
      <c r="K455" s="9">
        <v>12</v>
      </c>
      <c r="L455" s="5">
        <f>ROUND(J455*K455,2)</f>
        <v>24.0</v>
      </c>
      <c r="M455" s="9">
        <v>0.1</v>
      </c>
      <c r="N455" s="6">
        <f>ROUND(F455*M455,3)</f>
        <v>0.2</v>
      </c>
      <c r="O455" s="5">
        <f>'Labor rates'!B10</f>
        <v>68</v>
      </c>
      <c r="P455" s="5">
        <f>ROUND(N455*O455,2)</f>
        <v>13.6</v>
      </c>
      <c r="Q455" s="9">
        <v>0</v>
      </c>
      <c r="R455" s="5">
        <f>ROUND(L455+P455+Q455,2)</f>
        <v>37.6</v>
      </c>
      <c r="S455" s="7">
        <v>0.25</v>
      </c>
      <c r="T455" s="5">
        <f>ROUND(R455*(1-S455),2)</f>
        <v>28.2</v>
      </c>
      <c r="U455" s="5">
        <f>ROUND(R455*(1+S455),2)</f>
        <v>47.0</v>
      </c>
      <c r="V455" t="s">
        <v>95</v>
      </c>
      <c r="W455" t="s">
        <v>1523</v>
      </c>
      <c r="X455" t="s">
        <v>1524</v>
      </c>
      <c r="Y455" t="s">
        <v>98</v>
      </c>
      <c r="Z455" t="s">
        <v>325</v>
      </c>
      <c r="AA455" s="6">
        <f>J455/I455</f>
        <v>2.0</v>
      </c>
      <c r="AB455" s="6">
        <f>J455-F455</f>
        <v>0.0</v>
      </c>
      <c r="AC455" s="5">
        <f>L455*(1-S455)</f>
        <v>18.0</v>
      </c>
      <c r="AD455" s="5">
        <f>L455*(1+S455)</f>
        <v>30.0</v>
      </c>
    </row>
    <row r="456" spans="1:30">
      <c r="A456" t="s">
        <v>1544</v>
      </c>
      <c r="B456" t="s">
        <v>41</v>
      </c>
      <c r="C456" t="s">
        <v>1520</v>
      </c>
      <c r="D456" t="s">
        <v>1545</v>
      </c>
      <c r="E456" t="s">
        <v>1546</v>
      </c>
      <c r="F456" s="9">
        <v>500</v>
      </c>
      <c r="G456" t="s">
        <v>164</v>
      </c>
      <c r="H456" s="7">
        <v>0</v>
      </c>
      <c r="I456" s="9">
        <v>100</v>
      </c>
      <c r="J456" s="6">
        <f>CEILING(F456*(1+H456),I456)</f>
        <v>500</v>
      </c>
      <c r="K456" s="9">
        <v>0.12</v>
      </c>
      <c r="L456" s="5">
        <f>ROUND(J456*K456,2)</f>
        <v>60.0</v>
      </c>
      <c r="M456" s="9">
        <v>0.005</v>
      </c>
      <c r="N456" s="6">
        <f>ROUND(F456*M456,3)</f>
        <v>2.5</v>
      </c>
      <c r="O456" s="5">
        <f>'Labor rates'!B10</f>
        <v>68</v>
      </c>
      <c r="P456" s="5">
        <f>ROUND(N456*O456,2)</f>
        <v>170.0</v>
      </c>
      <c r="Q456" s="9">
        <v>0</v>
      </c>
      <c r="R456" s="5">
        <f>ROUND(L456+P456+Q456,2)</f>
        <v>230.0</v>
      </c>
      <c r="S456" s="7">
        <v>0.25</v>
      </c>
      <c r="T456" s="5">
        <f>ROUND(R456*(1-S456),2)</f>
        <v>172.5</v>
      </c>
      <c r="U456" s="5">
        <f>ROUND(R456*(1+S456),2)</f>
        <v>287.5</v>
      </c>
      <c r="V456" t="s">
        <v>95</v>
      </c>
      <c r="W456" t="s">
        <v>1523</v>
      </c>
      <c r="X456" t="s">
        <v>1524</v>
      </c>
      <c r="Y456" t="s">
        <v>98</v>
      </c>
      <c r="Z456" t="s">
        <v>325</v>
      </c>
      <c r="AA456" s="6">
        <f>J456/I456</f>
        <v>5.0</v>
      </c>
      <c r="AB456" s="6">
        <f>J456-F456</f>
        <v>0.0</v>
      </c>
      <c r="AC456" s="5">
        <f>L456*(1-S456)</f>
        <v>45.0</v>
      </c>
      <c r="AD456" s="5">
        <f>L456*(1+S456)</f>
        <v>75.0</v>
      </c>
    </row>
    <row r="457" spans="1:30">
      <c r="A457" t="s">
        <v>1547</v>
      </c>
      <c r="B457" t="s">
        <v>41</v>
      </c>
      <c r="C457" t="s">
        <v>1520</v>
      </c>
      <c r="D457" t="s">
        <v>1548</v>
      </c>
      <c r="E457" t="s">
        <v>1549</v>
      </c>
      <c r="F457" s="9">
        <v>25</v>
      </c>
      <c r="G457" t="s">
        <v>94</v>
      </c>
      <c r="H457" s="7">
        <v>0</v>
      </c>
      <c r="I457" s="9">
        <v>10</v>
      </c>
      <c r="J457" s="6">
        <f>CEILING(F457*(1+H457),I457)</f>
        <v>30</v>
      </c>
      <c r="K457" s="9">
        <v>1.4</v>
      </c>
      <c r="L457" s="5">
        <f>ROUND(J457*K457,2)</f>
        <v>42.0</v>
      </c>
      <c r="M457" s="9">
        <v>0.035</v>
      </c>
      <c r="N457" s="6">
        <f>ROUND(F457*M457,3)</f>
        <v>0.875</v>
      </c>
      <c r="O457" s="5">
        <f>'Labor rates'!B10</f>
        <v>68</v>
      </c>
      <c r="P457" s="5">
        <f>ROUND(N457*O457,2)</f>
        <v>59.5</v>
      </c>
      <c r="Q457" s="9">
        <v>0</v>
      </c>
      <c r="R457" s="5">
        <f>ROUND(L457+P457+Q457,2)</f>
        <v>101.5</v>
      </c>
      <c r="S457" s="7">
        <v>0.25</v>
      </c>
      <c r="T457" s="5">
        <f>ROUND(R457*(1-S457),2)</f>
        <v>76.13</v>
      </c>
      <c r="U457" s="5">
        <f>ROUND(R457*(1+S457),2)</f>
        <v>126.88</v>
      </c>
      <c r="V457" t="s">
        <v>95</v>
      </c>
      <c r="W457" t="s">
        <v>1523</v>
      </c>
      <c r="X457" t="s">
        <v>1524</v>
      </c>
      <c r="Y457" t="s">
        <v>98</v>
      </c>
      <c r="Z457" t="s">
        <v>325</v>
      </c>
      <c r="AA457" s="6">
        <f>J457/I457</f>
        <v>3.0</v>
      </c>
      <c r="AB457" s="6">
        <f>J457-F457</f>
        <v>5.0</v>
      </c>
      <c r="AC457" s="5">
        <f>L457*(1-S457)</f>
        <v>31.5</v>
      </c>
      <c r="AD457" s="5">
        <f>L457*(1+S457)</f>
        <v>52.5</v>
      </c>
    </row>
    <row r="458" spans="1:30">
      <c r="A458" t="s">
        <v>1550</v>
      </c>
      <c r="B458" t="s">
        <v>41</v>
      </c>
      <c r="C458" t="s">
        <v>1520</v>
      </c>
      <c r="D458" t="s">
        <v>1551</v>
      </c>
      <c r="E458" t="s">
        <v>1552</v>
      </c>
      <c r="F458" s="9">
        <v>25</v>
      </c>
      <c r="G458" t="s">
        <v>94</v>
      </c>
      <c r="H458" s="7">
        <v>0</v>
      </c>
      <c r="I458" s="9">
        <v>10</v>
      </c>
      <c r="J458" s="6">
        <f>CEILING(F458*(1+H458),I458)</f>
        <v>30</v>
      </c>
      <c r="K458" s="9">
        <v>0.85</v>
      </c>
      <c r="L458" s="5">
        <f>ROUND(J458*K458,2)</f>
        <v>25.5</v>
      </c>
      <c r="M458" s="9">
        <v>0.03</v>
      </c>
      <c r="N458" s="6">
        <f>ROUND(F458*M458,3)</f>
        <v>0.75</v>
      </c>
      <c r="O458" s="5">
        <f>'Labor rates'!B10</f>
        <v>68</v>
      </c>
      <c r="P458" s="5">
        <f>ROUND(N458*O458,2)</f>
        <v>51.0</v>
      </c>
      <c r="Q458" s="9">
        <v>0</v>
      </c>
      <c r="R458" s="5">
        <f>ROUND(L458+P458+Q458,2)</f>
        <v>76.5</v>
      </c>
      <c r="S458" s="7">
        <v>0.25</v>
      </c>
      <c r="T458" s="5">
        <f>ROUND(R458*(1-S458),2)</f>
        <v>57.38</v>
      </c>
      <c r="U458" s="5">
        <f>ROUND(R458*(1+S458),2)</f>
        <v>95.63</v>
      </c>
      <c r="V458" t="s">
        <v>95</v>
      </c>
      <c r="W458" t="s">
        <v>1523</v>
      </c>
      <c r="X458" t="s">
        <v>1524</v>
      </c>
      <c r="Y458" t="s">
        <v>98</v>
      </c>
      <c r="Z458" t="s">
        <v>325</v>
      </c>
      <c r="AA458" s="6">
        <f>J458/I458</f>
        <v>3.0</v>
      </c>
      <c r="AB458" s="6">
        <f>J458-F458</f>
        <v>5.0</v>
      </c>
      <c r="AC458" s="5">
        <f>L458*(1-S458)</f>
        <v>19.125</v>
      </c>
      <c r="AD458" s="5">
        <f>L458*(1+S458)</f>
        <v>31.875</v>
      </c>
    </row>
    <row r="459" spans="1:30">
      <c r="A459" t="s">
        <v>1553</v>
      </c>
      <c r="B459" t="s">
        <v>41</v>
      </c>
      <c r="C459" t="s">
        <v>1520</v>
      </c>
      <c r="D459" t="s">
        <v>1554</v>
      </c>
      <c r="E459" t="s">
        <v>1555</v>
      </c>
      <c r="F459" s="9">
        <v>10</v>
      </c>
      <c r="G459" t="s">
        <v>164</v>
      </c>
      <c r="H459" s="7">
        <v>0</v>
      </c>
      <c r="I459" s="9">
        <v>1</v>
      </c>
      <c r="J459" s="6">
        <f>CEILING(F459*(1+H459),I459)</f>
        <v>10</v>
      </c>
      <c r="K459" s="9">
        <v>2</v>
      </c>
      <c r="L459" s="5">
        <f>ROUND(J459*K459,2)</f>
        <v>20.0</v>
      </c>
      <c r="M459" s="9">
        <v>0.12</v>
      </c>
      <c r="N459" s="6">
        <f>ROUND(F459*M459,3)</f>
        <v>1.2</v>
      </c>
      <c r="O459" s="5">
        <f>'Labor rates'!B10</f>
        <v>68</v>
      </c>
      <c r="P459" s="5">
        <f>ROUND(N459*O459,2)</f>
        <v>81.6</v>
      </c>
      <c r="Q459" s="9">
        <v>0</v>
      </c>
      <c r="R459" s="5">
        <f>ROUND(L459+P459+Q459,2)</f>
        <v>101.6</v>
      </c>
      <c r="S459" s="7">
        <v>0.25</v>
      </c>
      <c r="T459" s="5">
        <f>ROUND(R459*(1-S459),2)</f>
        <v>76.2</v>
      </c>
      <c r="U459" s="5">
        <f>ROUND(R459*(1+S459),2)</f>
        <v>127.0</v>
      </c>
      <c r="V459" t="s">
        <v>95</v>
      </c>
      <c r="W459" t="s">
        <v>1523</v>
      </c>
      <c r="X459" t="s">
        <v>1524</v>
      </c>
      <c r="Y459" t="s">
        <v>98</v>
      </c>
      <c r="Z459" t="s">
        <v>325</v>
      </c>
      <c r="AA459" s="6">
        <f>J459/I459</f>
        <v>10.0</v>
      </c>
      <c r="AB459" s="6">
        <f>J459-F459</f>
        <v>0.0</v>
      </c>
      <c r="AC459" s="5">
        <f>L459*(1-S459)</f>
        <v>15.0</v>
      </c>
      <c r="AD459" s="5">
        <f>L459*(1+S459)</f>
        <v>25.0</v>
      </c>
    </row>
    <row r="460" spans="1:30">
      <c r="A460" t="s">
        <v>1556</v>
      </c>
      <c r="B460" t="s">
        <v>41</v>
      </c>
      <c r="C460" t="s">
        <v>1520</v>
      </c>
      <c r="D460" t="s">
        <v>1557</v>
      </c>
      <c r="E460" t="s">
        <v>1558</v>
      </c>
      <c r="F460" s="9">
        <v>72</v>
      </c>
      <c r="G460" t="s">
        <v>94</v>
      </c>
      <c r="H460" s="7">
        <v>0</v>
      </c>
      <c r="I460" s="9">
        <v>20</v>
      </c>
      <c r="J460" s="6">
        <f>CEILING(F460*(1+H460),I460)</f>
        <v>80</v>
      </c>
      <c r="K460" s="9">
        <v>25</v>
      </c>
      <c r="L460" s="5">
        <f>ROUND(J460*K460,2)</f>
        <v>2000.0</v>
      </c>
      <c r="M460" s="9">
        <v>0.06</v>
      </c>
      <c r="N460" s="6">
        <f>ROUND(F460*M460,3)</f>
        <v>4.32</v>
      </c>
      <c r="O460" s="5">
        <f>'Labor rates'!B10</f>
        <v>68</v>
      </c>
      <c r="P460" s="5">
        <f>ROUND(N460*O460,2)</f>
        <v>293.76</v>
      </c>
      <c r="Q460" s="9">
        <v>0</v>
      </c>
      <c r="R460" s="5">
        <f>ROUND(L460+P460+Q460,2)</f>
        <v>2293.76</v>
      </c>
      <c r="S460" s="7">
        <v>0.25</v>
      </c>
      <c r="T460" s="5">
        <f>ROUND(R460*(1-S460),2)</f>
        <v>1720.32</v>
      </c>
      <c r="U460" s="5">
        <f>ROUND(R460*(1+S460),2)</f>
        <v>2867.2</v>
      </c>
      <c r="V460" t="s">
        <v>95</v>
      </c>
      <c r="W460" t="s">
        <v>1523</v>
      </c>
      <c r="X460" t="s">
        <v>1524</v>
      </c>
      <c r="Y460" t="s">
        <v>98</v>
      </c>
      <c r="Z460" t="s">
        <v>325</v>
      </c>
      <c r="AA460" s="6">
        <f>J460/I460</f>
        <v>4.0</v>
      </c>
      <c r="AB460" s="6">
        <f>J460-F460</f>
        <v>8.0</v>
      </c>
      <c r="AC460" s="5">
        <f>L460*(1-S460)</f>
        <v>1500.0</v>
      </c>
      <c r="AD460" s="5">
        <f>L460*(1+S460)</f>
        <v>2500.0</v>
      </c>
    </row>
    <row r="461" spans="1:30">
      <c r="A461" t="s">
        <v>1559</v>
      </c>
      <c r="B461" t="s">
        <v>41</v>
      </c>
      <c r="C461" t="s">
        <v>1520</v>
      </c>
      <c r="D461" t="s">
        <v>1560</v>
      </c>
      <c r="E461" t="s">
        <v>1561</v>
      </c>
      <c r="F461" s="9">
        <v>2</v>
      </c>
      <c r="G461" t="s">
        <v>164</v>
      </c>
      <c r="H461" s="7">
        <v>0</v>
      </c>
      <c r="I461" s="9">
        <v>1</v>
      </c>
      <c r="J461" s="6">
        <f>CEILING(F461*(1+H461),I461)</f>
        <v>2</v>
      </c>
      <c r="K461" s="9">
        <v>75</v>
      </c>
      <c r="L461" s="5">
        <f>ROUND(J461*K461,2)</f>
        <v>150.0</v>
      </c>
      <c r="M461" s="9">
        <v>0.5</v>
      </c>
      <c r="N461" s="6">
        <f>ROUND(F461*M461,3)</f>
        <v>1.0</v>
      </c>
      <c r="O461" s="5">
        <f>'Labor rates'!B10</f>
        <v>68</v>
      </c>
      <c r="P461" s="5">
        <f>ROUND(N461*O461,2)</f>
        <v>68.0</v>
      </c>
      <c r="Q461" s="9">
        <v>0</v>
      </c>
      <c r="R461" s="5">
        <f>ROUND(L461+P461+Q461,2)</f>
        <v>218.0</v>
      </c>
      <c r="S461" s="7">
        <v>0.25</v>
      </c>
      <c r="T461" s="5">
        <f>ROUND(R461*(1-S461),2)</f>
        <v>163.5</v>
      </c>
      <c r="U461" s="5">
        <f>ROUND(R461*(1+S461),2)</f>
        <v>272.5</v>
      </c>
      <c r="V461" t="s">
        <v>95</v>
      </c>
      <c r="W461" t="s">
        <v>1523</v>
      </c>
      <c r="X461" t="s">
        <v>1524</v>
      </c>
      <c r="Y461" t="s">
        <v>98</v>
      </c>
      <c r="Z461" t="s">
        <v>325</v>
      </c>
      <c r="AA461" s="6">
        <f>J461/I461</f>
        <v>2.0</v>
      </c>
      <c r="AB461" s="6">
        <f>J461-F461</f>
        <v>0.0</v>
      </c>
      <c r="AC461" s="5">
        <f>L461*(1-S461)</f>
        <v>112.5</v>
      </c>
      <c r="AD461" s="5">
        <f>L461*(1+S461)</f>
        <v>187.5</v>
      </c>
    </row>
    <row r="462" spans="1:30">
      <c r="A462" t="s">
        <v>1562</v>
      </c>
      <c r="B462" t="s">
        <v>41</v>
      </c>
      <c r="C462" t="s">
        <v>1520</v>
      </c>
      <c r="D462" t="s">
        <v>1563</v>
      </c>
      <c r="E462" t="s">
        <v>1564</v>
      </c>
      <c r="F462" s="9">
        <v>70</v>
      </c>
      <c r="G462" t="s">
        <v>94</v>
      </c>
      <c r="H462" s="7">
        <v>0</v>
      </c>
      <c r="I462" s="9">
        <v>1</v>
      </c>
      <c r="J462" s="6">
        <f>CEILING(F462*(1+H462),I462)</f>
        <v>70</v>
      </c>
      <c r="K462" s="9">
        <v>0</v>
      </c>
      <c r="L462" s="5">
        <f>ROUND(J462*K462,2)</f>
        <v>0.0</v>
      </c>
      <c r="M462" s="9">
        <v>0.16</v>
      </c>
      <c r="N462" s="6">
        <f>ROUND(F462*M462,3)</f>
        <v>11.2</v>
      </c>
      <c r="O462" s="5">
        <f>'Labor rates'!B10</f>
        <v>68</v>
      </c>
      <c r="P462" s="5">
        <f>ROUND(N462*O462,2)</f>
        <v>761.6</v>
      </c>
      <c r="Q462" s="9">
        <v>400</v>
      </c>
      <c r="R462" s="5">
        <f>ROUND(L462+P462+Q462,2)</f>
        <v>1161.6</v>
      </c>
      <c r="S462" s="7">
        <v>0.25</v>
      </c>
      <c r="T462" s="5">
        <f>ROUND(R462*(1-S462),2)</f>
        <v>871.2</v>
      </c>
      <c r="U462" s="5">
        <f>ROUND(R462*(1+S462),2)</f>
        <v>1452.0</v>
      </c>
      <c r="V462" t="s">
        <v>95</v>
      </c>
      <c r="W462" t="s">
        <v>1523</v>
      </c>
      <c r="X462" t="s">
        <v>1524</v>
      </c>
      <c r="Y462" t="s">
        <v>98</v>
      </c>
      <c r="Z462" t="s">
        <v>325</v>
      </c>
      <c r="AA462" s="6">
        <f>J462/I462</f>
        <v>70.0</v>
      </c>
      <c r="AB462" s="6">
        <f>J462-F462</f>
        <v>0.0</v>
      </c>
      <c r="AC462" s="5">
        <f>L462*(1-S462)</f>
        <v>0.0</v>
      </c>
      <c r="AD462" s="5">
        <f>L462*(1+S462)</f>
        <v>0.0</v>
      </c>
    </row>
    <row r="463" spans="1:30">
      <c r="A463" t="s">
        <v>1565</v>
      </c>
      <c r="B463" t="s">
        <v>41</v>
      </c>
      <c r="C463" t="s">
        <v>1566</v>
      </c>
      <c r="D463" t="s">
        <v>1567</v>
      </c>
      <c r="E463" t="s">
        <v>1568</v>
      </c>
      <c r="F463" s="9">
        <v>109</v>
      </c>
      <c r="G463" t="s">
        <v>94</v>
      </c>
      <c r="H463" s="7">
        <v>0.1</v>
      </c>
      <c r="I463" s="9">
        <v>10</v>
      </c>
      <c r="J463" s="6">
        <f>CEILING(F463*(1+H463),I463)</f>
        <v>120</v>
      </c>
      <c r="K463" s="9">
        <v>1.8</v>
      </c>
      <c r="L463" s="5">
        <f>ROUND(J463*K463,2)</f>
        <v>216.0</v>
      </c>
      <c r="M463" s="9">
        <v>0.05</v>
      </c>
      <c r="N463" s="6">
        <f>ROUND(F463*M463,3)</f>
        <v>5.45</v>
      </c>
      <c r="O463" s="5">
        <f>'Labor rates'!B10</f>
        <v>68</v>
      </c>
      <c r="P463" s="5">
        <f>ROUND(N463*O463,2)</f>
        <v>370.6</v>
      </c>
      <c r="Q463" s="9">
        <v>0</v>
      </c>
      <c r="R463" s="5">
        <f>ROUND(L463+P463+Q463,2)</f>
        <v>586.6</v>
      </c>
      <c r="S463" s="7">
        <v>0.3</v>
      </c>
      <c r="T463" s="5">
        <f>ROUND(R463*(1-S463),2)</f>
        <v>410.62</v>
      </c>
      <c r="U463" s="5">
        <f>ROUND(R463*(1+S463),2)</f>
        <v>762.58</v>
      </c>
      <c r="V463" t="s">
        <v>95</v>
      </c>
      <c r="W463" t="s">
        <v>1569</v>
      </c>
      <c r="X463" t="s">
        <v>1570</v>
      </c>
      <c r="Y463" t="s">
        <v>98</v>
      </c>
      <c r="Z463" t="s">
        <v>325</v>
      </c>
      <c r="AA463" s="6">
        <f>J463/I463</f>
        <v>12.0</v>
      </c>
      <c r="AB463" s="6">
        <f>J463-F463</f>
        <v>11.0</v>
      </c>
      <c r="AC463" s="5">
        <f>L463*(1-S463)</f>
        <v>151.2</v>
      </c>
      <c r="AD463" s="5">
        <f>L463*(1+S463)</f>
        <v>280.8</v>
      </c>
    </row>
    <row r="464" spans="1:30">
      <c r="A464" t="s">
        <v>1571</v>
      </c>
      <c r="B464" t="s">
        <v>41</v>
      </c>
      <c r="C464" t="s">
        <v>1566</v>
      </c>
      <c r="D464" t="s">
        <v>1572</v>
      </c>
      <c r="E464" t="s">
        <v>1573</v>
      </c>
      <c r="F464" s="9">
        <v>144</v>
      </c>
      <c r="G464" t="s">
        <v>94</v>
      </c>
      <c r="H464" s="7">
        <v>0.1</v>
      </c>
      <c r="I464" s="9">
        <v>10</v>
      </c>
      <c r="J464" s="6">
        <f>CEILING(F464*(1+H464),I464)</f>
        <v>160</v>
      </c>
      <c r="K464" s="9">
        <v>2.45</v>
      </c>
      <c r="L464" s="5">
        <f>ROUND(J464*K464,2)</f>
        <v>392.0</v>
      </c>
      <c r="M464" s="9">
        <v>0.05</v>
      </c>
      <c r="N464" s="6">
        <f>ROUND(F464*M464,3)</f>
        <v>7.2</v>
      </c>
      <c r="O464" s="5">
        <f>'Labor rates'!B10</f>
        <v>68</v>
      </c>
      <c r="P464" s="5">
        <f>ROUND(N464*O464,2)</f>
        <v>489.6</v>
      </c>
      <c r="Q464" s="9">
        <v>0</v>
      </c>
      <c r="R464" s="5">
        <f>ROUND(L464+P464+Q464,2)</f>
        <v>881.6</v>
      </c>
      <c r="S464" s="7">
        <v>0.3</v>
      </c>
      <c r="T464" s="5">
        <f>ROUND(R464*(1-S464),2)</f>
        <v>617.12</v>
      </c>
      <c r="U464" s="5">
        <f>ROUND(R464*(1+S464),2)</f>
        <v>1146.08</v>
      </c>
      <c r="V464" t="s">
        <v>95</v>
      </c>
      <c r="W464" t="s">
        <v>1569</v>
      </c>
      <c r="X464" t="s">
        <v>1574</v>
      </c>
      <c r="Y464" t="s">
        <v>98</v>
      </c>
      <c r="Z464" t="s">
        <v>325</v>
      </c>
      <c r="AA464" s="6">
        <f>J464/I464</f>
        <v>16.0</v>
      </c>
      <c r="AB464" s="6">
        <f>J464-F464</f>
        <v>16.0</v>
      </c>
      <c r="AC464" s="5">
        <f>L464*(1-S464)</f>
        <v>274.4</v>
      </c>
      <c r="AD464" s="5">
        <f>L464*(1+S464)</f>
        <v>509.6</v>
      </c>
    </row>
    <row r="465" spans="1:30">
      <c r="A465" t="s">
        <v>1575</v>
      </c>
      <c r="B465" t="s">
        <v>41</v>
      </c>
      <c r="C465" t="s">
        <v>1566</v>
      </c>
      <c r="D465" t="s">
        <v>1576</v>
      </c>
      <c r="E465" t="s">
        <v>1577</v>
      </c>
      <c r="F465" s="9">
        <v>74</v>
      </c>
      <c r="G465" t="s">
        <v>94</v>
      </c>
      <c r="H465" s="7">
        <v>0.1</v>
      </c>
      <c r="I465" s="9">
        <v>10</v>
      </c>
      <c r="J465" s="6">
        <f>CEILING(F465*(1+H465),I465)</f>
        <v>90</v>
      </c>
      <c r="K465" s="9">
        <v>7.5</v>
      </c>
      <c r="L465" s="5">
        <f>ROUND(J465*K465,2)</f>
        <v>675.0</v>
      </c>
      <c r="M465" s="9">
        <v>0.05</v>
      </c>
      <c r="N465" s="6">
        <f>ROUND(F465*M465,3)</f>
        <v>3.7</v>
      </c>
      <c r="O465" s="5">
        <f>'Labor rates'!B10</f>
        <v>68</v>
      </c>
      <c r="P465" s="5">
        <f>ROUND(N465*O465,2)</f>
        <v>251.6</v>
      </c>
      <c r="Q465" s="9">
        <v>0</v>
      </c>
      <c r="R465" s="5">
        <f>ROUND(L465+P465+Q465,2)</f>
        <v>926.6</v>
      </c>
      <c r="S465" s="7">
        <v>0.3</v>
      </c>
      <c r="T465" s="5">
        <f>ROUND(R465*(1-S465),2)</f>
        <v>648.62</v>
      </c>
      <c r="U465" s="5">
        <f>ROUND(R465*(1+S465),2)</f>
        <v>1204.58</v>
      </c>
      <c r="V465" t="s">
        <v>95</v>
      </c>
      <c r="W465" t="s">
        <v>1569</v>
      </c>
      <c r="X465" t="s">
        <v>1578</v>
      </c>
      <c r="Y465" t="s">
        <v>98</v>
      </c>
      <c r="Z465" t="s">
        <v>325</v>
      </c>
      <c r="AA465" s="6">
        <f>J465/I465</f>
        <v>9.0</v>
      </c>
      <c r="AB465" s="6">
        <f>J465-F465</f>
        <v>16.0</v>
      </c>
      <c r="AC465" s="5">
        <f>L465*(1-S465)</f>
        <v>472.49999999999994</v>
      </c>
      <c r="AD465" s="5">
        <f>L465*(1+S465)</f>
        <v>877.5</v>
      </c>
    </row>
    <row r="466" spans="1:30">
      <c r="A466" t="s">
        <v>1579</v>
      </c>
      <c r="B466" t="s">
        <v>41</v>
      </c>
      <c r="C466" t="s">
        <v>1566</v>
      </c>
      <c r="D466" t="s">
        <v>1580</v>
      </c>
      <c r="E466" t="s">
        <v>1581</v>
      </c>
      <c r="F466" s="9">
        <v>105.21</v>
      </c>
      <c r="G466" t="s">
        <v>94</v>
      </c>
      <c r="H466" s="7">
        <v>0.1</v>
      </c>
      <c r="I466" s="9">
        <v>10</v>
      </c>
      <c r="J466" s="6">
        <f>CEILING(F466*(1+H466),I466)</f>
        <v>120</v>
      </c>
      <c r="K466" s="9">
        <v>4.8</v>
      </c>
      <c r="L466" s="5">
        <f>ROUND(J466*K466,2)</f>
        <v>576.0</v>
      </c>
      <c r="M466" s="9">
        <v>0.05</v>
      </c>
      <c r="N466" s="6">
        <f>ROUND(F466*M466,3)</f>
        <v>5.261</v>
      </c>
      <c r="O466" s="5">
        <f>'Labor rates'!B10</f>
        <v>68</v>
      </c>
      <c r="P466" s="5">
        <f>ROUND(N466*O466,2)</f>
        <v>357.75</v>
      </c>
      <c r="Q466" s="9">
        <v>0</v>
      </c>
      <c r="R466" s="5">
        <f>ROUND(L466+P466+Q466,2)</f>
        <v>933.75</v>
      </c>
      <c r="S466" s="7">
        <v>0.3</v>
      </c>
      <c r="T466" s="5">
        <f>ROUND(R466*(1-S466),2)</f>
        <v>653.63</v>
      </c>
      <c r="U466" s="5">
        <f>ROUND(R466*(1+S466),2)</f>
        <v>1213.88</v>
      </c>
      <c r="V466" t="s">
        <v>95</v>
      </c>
      <c r="W466" t="s">
        <v>1569</v>
      </c>
      <c r="X466" t="s">
        <v>1582</v>
      </c>
      <c r="Y466" t="s">
        <v>98</v>
      </c>
      <c r="Z466" t="s">
        <v>325</v>
      </c>
      <c r="AA466" s="6">
        <f>J466/I466</f>
        <v>12.0</v>
      </c>
      <c r="AB466" s="6">
        <f>J466-F466</f>
        <v>14.790000000000006</v>
      </c>
      <c r="AC466" s="5">
        <f>L466*(1-S466)</f>
        <v>403.2</v>
      </c>
      <c r="AD466" s="5">
        <f>L466*(1+S466)</f>
        <v>748.8000000000001</v>
      </c>
    </row>
    <row r="467" spans="1:30">
      <c r="A467" t="s">
        <v>1583</v>
      </c>
      <c r="B467" t="s">
        <v>41</v>
      </c>
      <c r="C467" t="s">
        <v>1566</v>
      </c>
      <c r="D467" t="s">
        <v>1584</v>
      </c>
      <c r="E467" t="s">
        <v>1585</v>
      </c>
      <c r="F467" s="9">
        <v>163.81</v>
      </c>
      <c r="G467" t="s">
        <v>94</v>
      </c>
      <c r="H467" s="7">
        <v>0.1</v>
      </c>
      <c r="I467" s="9">
        <v>10</v>
      </c>
      <c r="J467" s="6">
        <f>CEILING(F467*(1+H467),I467)</f>
        <v>190</v>
      </c>
      <c r="K467" s="9">
        <v>7.713</v>
      </c>
      <c r="L467" s="5">
        <f>ROUND(J467*K467,2)</f>
        <v>1465.47</v>
      </c>
      <c r="M467" s="9">
        <v>0.05</v>
      </c>
      <c r="N467" s="6">
        <f>ROUND(F467*M467,3)</f>
        <v>8.191</v>
      </c>
      <c r="O467" s="5">
        <f>'Labor rates'!B10</f>
        <v>68</v>
      </c>
      <c r="P467" s="5">
        <f>ROUND(N467*O467,2)</f>
        <v>556.99</v>
      </c>
      <c r="Q467" s="9">
        <v>0</v>
      </c>
      <c r="R467" s="5">
        <f>ROUND(L467+P467+Q467,2)</f>
        <v>2022.46</v>
      </c>
      <c r="S467" s="7">
        <v>0.3</v>
      </c>
      <c r="T467" s="5">
        <f>ROUND(R467*(1-S467),2)</f>
        <v>1415.72</v>
      </c>
      <c r="U467" s="5">
        <f>ROUND(R467*(1+S467),2)</f>
        <v>2629.2</v>
      </c>
      <c r="V467" t="s">
        <v>95</v>
      </c>
      <c r="W467" t="s">
        <v>1569</v>
      </c>
      <c r="X467" t="s">
        <v>1586</v>
      </c>
      <c r="Y467" t="s">
        <v>1587</v>
      </c>
      <c r="Z467" t="s">
        <v>325</v>
      </c>
      <c r="AA467" s="6">
        <f>J467/I467</f>
        <v>19.0</v>
      </c>
      <c r="AB467" s="6">
        <f>J467-F467</f>
        <v>26.189999999999998</v>
      </c>
      <c r="AC467" s="5">
        <f>L467*(1-S467)</f>
        <v>1025.829</v>
      </c>
      <c r="AD467" s="5">
        <f>L467*(1+S467)</f>
        <v>1905.111</v>
      </c>
    </row>
    <row r="468" spans="1:30">
      <c r="A468" t="s">
        <v>1588</v>
      </c>
      <c r="B468" t="s">
        <v>41</v>
      </c>
      <c r="C468" t="s">
        <v>1589</v>
      </c>
      <c r="D468" t="s">
        <v>1590</v>
      </c>
      <c r="E468" t="s">
        <v>1591</v>
      </c>
      <c r="F468" s="9">
        <v>12</v>
      </c>
      <c r="G468" t="s">
        <v>164</v>
      </c>
      <c r="H468" s="7">
        <v>0.05</v>
      </c>
      <c r="I468" s="9">
        <v>1</v>
      </c>
      <c r="J468" s="6">
        <f>CEILING(F468*(1+H468),I468)</f>
        <v>13</v>
      </c>
      <c r="K468" s="9">
        <v>4</v>
      </c>
      <c r="L468" s="5">
        <f>ROUND(J468*K468,2)</f>
        <v>52.0</v>
      </c>
      <c r="M468" s="9">
        <v>0.16</v>
      </c>
      <c r="N468" s="6">
        <f>ROUND(F468*M468,3)</f>
        <v>1.92</v>
      </c>
      <c r="O468" s="5">
        <f>'Labor rates'!B10</f>
        <v>68</v>
      </c>
      <c r="P468" s="5">
        <f>ROUND(N468*O468,2)</f>
        <v>130.56</v>
      </c>
      <c r="Q468" s="9">
        <v>0</v>
      </c>
      <c r="R468" s="5">
        <f>ROUND(L468+P468+Q468,2)</f>
        <v>182.56</v>
      </c>
      <c r="S468" s="7">
        <v>0.25</v>
      </c>
      <c r="T468" s="5">
        <f>ROUND(R468*(1-S468),2)</f>
        <v>136.92</v>
      </c>
      <c r="U468" s="5">
        <f>ROUND(R468*(1+S468),2)</f>
        <v>228.2</v>
      </c>
      <c r="V468" t="s">
        <v>1419</v>
      </c>
      <c r="W468" t="s">
        <v>1592</v>
      </c>
      <c r="X468" t="s">
        <v>1593</v>
      </c>
      <c r="Y468" t="s">
        <v>98</v>
      </c>
      <c r="Z468" t="s">
        <v>325</v>
      </c>
      <c r="AA468" s="6">
        <f>J468/I468</f>
        <v>13.0</v>
      </c>
      <c r="AB468" s="6">
        <f>J468-F468</f>
        <v>1.0</v>
      </c>
      <c r="AC468" s="5">
        <f>L468*(1-S468)</f>
        <v>39.0</v>
      </c>
      <c r="AD468" s="5">
        <f>L468*(1+S468)</f>
        <v>65.0</v>
      </c>
    </row>
    <row r="469" spans="1:30">
      <c r="A469" t="s">
        <v>1594</v>
      </c>
      <c r="B469" t="s">
        <v>41</v>
      </c>
      <c r="C469" t="s">
        <v>1589</v>
      </c>
      <c r="D469" t="s">
        <v>1595</v>
      </c>
      <c r="E469" t="s">
        <v>1596</v>
      </c>
      <c r="F469" s="9">
        <v>8</v>
      </c>
      <c r="G469" t="s">
        <v>164</v>
      </c>
      <c r="H469" s="7">
        <v>0.05</v>
      </c>
      <c r="I469" s="9">
        <v>1</v>
      </c>
      <c r="J469" s="6">
        <f>CEILING(F469*(1+H469),I469)</f>
        <v>9</v>
      </c>
      <c r="K469" s="9">
        <v>3</v>
      </c>
      <c r="L469" s="5">
        <f>ROUND(J469*K469,2)</f>
        <v>27.0</v>
      </c>
      <c r="M469" s="9">
        <v>0.16</v>
      </c>
      <c r="N469" s="6">
        <f>ROUND(F469*M469,3)</f>
        <v>1.28</v>
      </c>
      <c r="O469" s="5">
        <f>'Labor rates'!B10</f>
        <v>68</v>
      </c>
      <c r="P469" s="5">
        <f>ROUND(N469*O469,2)</f>
        <v>87.04</v>
      </c>
      <c r="Q469" s="9">
        <v>0</v>
      </c>
      <c r="R469" s="5">
        <f>ROUND(L469+P469+Q469,2)</f>
        <v>114.04</v>
      </c>
      <c r="S469" s="7">
        <v>0.25</v>
      </c>
      <c r="T469" s="5">
        <f>ROUND(R469*(1-S469),2)</f>
        <v>85.53</v>
      </c>
      <c r="U469" s="5">
        <f>ROUND(R469*(1+S469),2)</f>
        <v>142.55</v>
      </c>
      <c r="V469" t="s">
        <v>1419</v>
      </c>
      <c r="W469" t="s">
        <v>1592</v>
      </c>
      <c r="X469" t="s">
        <v>1593</v>
      </c>
      <c r="Y469" t="s">
        <v>98</v>
      </c>
      <c r="Z469" t="s">
        <v>325</v>
      </c>
      <c r="AA469" s="6">
        <f>J469/I469</f>
        <v>9.0</v>
      </c>
      <c r="AB469" s="6">
        <f>J469-F469</f>
        <v>1.0</v>
      </c>
      <c r="AC469" s="5">
        <f>L469*(1-S469)</f>
        <v>20.25</v>
      </c>
      <c r="AD469" s="5">
        <f>L469*(1+S469)</f>
        <v>33.75</v>
      </c>
    </row>
    <row r="470" spans="1:30">
      <c r="A470" t="s">
        <v>1597</v>
      </c>
      <c r="B470" t="s">
        <v>41</v>
      </c>
      <c r="C470" t="s">
        <v>1589</v>
      </c>
      <c r="D470" t="s">
        <v>1598</v>
      </c>
      <c r="E470" t="s">
        <v>1599</v>
      </c>
      <c r="F470" s="9">
        <v>7</v>
      </c>
      <c r="G470" t="s">
        <v>164</v>
      </c>
      <c r="H470" s="7">
        <v>0.05</v>
      </c>
      <c r="I470" s="9">
        <v>1</v>
      </c>
      <c r="J470" s="6">
        <f>CEILING(F470*(1+H470),I470)</f>
        <v>8</v>
      </c>
      <c r="K470" s="9">
        <v>4</v>
      </c>
      <c r="L470" s="5">
        <f>ROUND(J470*K470,2)</f>
        <v>32.0</v>
      </c>
      <c r="M470" s="9">
        <v>0.16</v>
      </c>
      <c r="N470" s="6">
        <f>ROUND(F470*M470,3)</f>
        <v>1.12</v>
      </c>
      <c r="O470" s="5">
        <f>'Labor rates'!B10</f>
        <v>68</v>
      </c>
      <c r="P470" s="5">
        <f>ROUND(N470*O470,2)</f>
        <v>76.16</v>
      </c>
      <c r="Q470" s="9">
        <v>0</v>
      </c>
      <c r="R470" s="5">
        <f>ROUND(L470+P470+Q470,2)</f>
        <v>108.16</v>
      </c>
      <c r="S470" s="7">
        <v>0.25</v>
      </c>
      <c r="T470" s="5">
        <f>ROUND(R470*(1-S470),2)</f>
        <v>81.12</v>
      </c>
      <c r="U470" s="5">
        <f>ROUND(R470*(1+S470),2)</f>
        <v>135.2</v>
      </c>
      <c r="V470" t="s">
        <v>1419</v>
      </c>
      <c r="W470" t="s">
        <v>1592</v>
      </c>
      <c r="X470" t="s">
        <v>1593</v>
      </c>
      <c r="Y470" t="s">
        <v>98</v>
      </c>
      <c r="Z470" t="s">
        <v>325</v>
      </c>
      <c r="AA470" s="6">
        <f>J470/I470</f>
        <v>8.0</v>
      </c>
      <c r="AB470" s="6">
        <f>J470-F470</f>
        <v>1.0</v>
      </c>
      <c r="AC470" s="5">
        <f>L470*(1-S470)</f>
        <v>24.0</v>
      </c>
      <c r="AD470" s="5">
        <f>L470*(1+S470)</f>
        <v>40.0</v>
      </c>
    </row>
    <row r="471" spans="1:30">
      <c r="A471" t="s">
        <v>1600</v>
      </c>
      <c r="B471" t="s">
        <v>41</v>
      </c>
      <c r="C471" t="s">
        <v>1589</v>
      </c>
      <c r="D471" t="s">
        <v>1601</v>
      </c>
      <c r="E471" t="s">
        <v>1602</v>
      </c>
      <c r="F471" s="9">
        <v>12</v>
      </c>
      <c r="G471" t="s">
        <v>164</v>
      </c>
      <c r="H471" s="7">
        <v>0.05</v>
      </c>
      <c r="I471" s="9">
        <v>1</v>
      </c>
      <c r="J471" s="6">
        <f>CEILING(F471*(1+H471),I471)</f>
        <v>13</v>
      </c>
      <c r="K471" s="9">
        <v>2</v>
      </c>
      <c r="L471" s="5">
        <f>ROUND(J471*K471,2)</f>
        <v>26.0</v>
      </c>
      <c r="M471" s="9">
        <v>0.16</v>
      </c>
      <c r="N471" s="6">
        <f>ROUND(F471*M471,3)</f>
        <v>1.92</v>
      </c>
      <c r="O471" s="5">
        <f>'Labor rates'!B10</f>
        <v>68</v>
      </c>
      <c r="P471" s="5">
        <f>ROUND(N471*O471,2)</f>
        <v>130.56</v>
      </c>
      <c r="Q471" s="9">
        <v>0</v>
      </c>
      <c r="R471" s="5">
        <f>ROUND(L471+P471+Q471,2)</f>
        <v>156.56</v>
      </c>
      <c r="S471" s="7">
        <v>0.25</v>
      </c>
      <c r="T471" s="5">
        <f>ROUND(R471*(1-S471),2)</f>
        <v>117.42</v>
      </c>
      <c r="U471" s="5">
        <f>ROUND(R471*(1+S471),2)</f>
        <v>195.7</v>
      </c>
      <c r="V471" t="s">
        <v>1419</v>
      </c>
      <c r="W471" t="s">
        <v>1592</v>
      </c>
      <c r="X471" t="s">
        <v>1593</v>
      </c>
      <c r="Y471" t="s">
        <v>98</v>
      </c>
      <c r="Z471" t="s">
        <v>325</v>
      </c>
      <c r="AA471" s="6">
        <f>J471/I471</f>
        <v>13.0</v>
      </c>
      <c r="AB471" s="6">
        <f>J471-F471</f>
        <v>1.0</v>
      </c>
      <c r="AC471" s="5">
        <f>L471*(1-S471)</f>
        <v>19.5</v>
      </c>
      <c r="AD471" s="5">
        <f>L471*(1+S471)</f>
        <v>32.5</v>
      </c>
    </row>
    <row r="472" spans="1:30">
      <c r="A472" t="s">
        <v>1603</v>
      </c>
      <c r="B472" t="s">
        <v>41</v>
      </c>
      <c r="C472" t="s">
        <v>1589</v>
      </c>
      <c r="D472" t="s">
        <v>1604</v>
      </c>
      <c r="E472" t="s">
        <v>1605</v>
      </c>
      <c r="F472" s="9">
        <v>2</v>
      </c>
      <c r="G472" t="s">
        <v>164</v>
      </c>
      <c r="H472" s="7">
        <v>0.05</v>
      </c>
      <c r="I472" s="9">
        <v>1</v>
      </c>
      <c r="J472" s="6">
        <f>CEILING(F472*(1+H472),I472)</f>
        <v>3</v>
      </c>
      <c r="K472" s="9">
        <v>7</v>
      </c>
      <c r="L472" s="5">
        <f>ROUND(J472*K472,2)</f>
        <v>21.0</v>
      </c>
      <c r="M472" s="9">
        <v>0.16</v>
      </c>
      <c r="N472" s="6">
        <f>ROUND(F472*M472,3)</f>
        <v>0.32</v>
      </c>
      <c r="O472" s="5">
        <f>'Labor rates'!B10</f>
        <v>68</v>
      </c>
      <c r="P472" s="5">
        <f>ROUND(N472*O472,2)</f>
        <v>21.76</v>
      </c>
      <c r="Q472" s="9">
        <v>0</v>
      </c>
      <c r="R472" s="5">
        <f>ROUND(L472+P472+Q472,2)</f>
        <v>42.76</v>
      </c>
      <c r="S472" s="7">
        <v>0.25</v>
      </c>
      <c r="T472" s="5">
        <f>ROUND(R472*(1-S472),2)</f>
        <v>32.07</v>
      </c>
      <c r="U472" s="5">
        <f>ROUND(R472*(1+S472),2)</f>
        <v>53.45</v>
      </c>
      <c r="V472" t="s">
        <v>1419</v>
      </c>
      <c r="W472" t="s">
        <v>1592</v>
      </c>
      <c r="X472" t="s">
        <v>1593</v>
      </c>
      <c r="Y472" t="s">
        <v>98</v>
      </c>
      <c r="Z472" t="s">
        <v>325</v>
      </c>
      <c r="AA472" s="6">
        <f>J472/I472</f>
        <v>3.0</v>
      </c>
      <c r="AB472" s="6">
        <f>J472-F472</f>
        <v>1.0</v>
      </c>
      <c r="AC472" s="5">
        <f>L472*(1-S472)</f>
        <v>15.75</v>
      </c>
      <c r="AD472" s="5">
        <f>L472*(1+S472)</f>
        <v>26.25</v>
      </c>
    </row>
    <row r="473" spans="1:30">
      <c r="A473" t="s">
        <v>1606</v>
      </c>
      <c r="B473" t="s">
        <v>41</v>
      </c>
      <c r="C473" t="s">
        <v>1589</v>
      </c>
      <c r="D473" t="s">
        <v>1607</v>
      </c>
      <c r="E473" t="s">
        <v>1608</v>
      </c>
      <c r="F473" s="9">
        <v>15</v>
      </c>
      <c r="G473" t="s">
        <v>164</v>
      </c>
      <c r="H473" s="7">
        <v>0.05</v>
      </c>
      <c r="I473" s="9">
        <v>1</v>
      </c>
      <c r="J473" s="6">
        <f>CEILING(F473*(1+H473),I473)</f>
        <v>16</v>
      </c>
      <c r="K473" s="9">
        <v>6.16</v>
      </c>
      <c r="L473" s="5">
        <f>ROUND(J473*K473,2)</f>
        <v>98.56</v>
      </c>
      <c r="M473" s="9">
        <v>0.16</v>
      </c>
      <c r="N473" s="6">
        <f>ROUND(F473*M473,3)</f>
        <v>2.4</v>
      </c>
      <c r="O473" s="5">
        <f>'Labor rates'!B10</f>
        <v>68</v>
      </c>
      <c r="P473" s="5">
        <f>ROUND(N473*O473,2)</f>
        <v>163.2</v>
      </c>
      <c r="Q473" s="9">
        <v>0</v>
      </c>
      <c r="R473" s="5">
        <f>ROUND(L473+P473+Q473,2)</f>
        <v>261.76</v>
      </c>
      <c r="S473" s="7">
        <v>0.25</v>
      </c>
      <c r="T473" s="5">
        <f>ROUND(R473*(1-S473),2)</f>
        <v>196.32</v>
      </c>
      <c r="U473" s="5">
        <f>ROUND(R473*(1+S473),2)</f>
        <v>327.2</v>
      </c>
      <c r="V473" t="s">
        <v>1419</v>
      </c>
      <c r="W473" t="s">
        <v>1592</v>
      </c>
      <c r="X473" t="s">
        <v>1609</v>
      </c>
      <c r="Y473" t="s">
        <v>98</v>
      </c>
      <c r="Z473" t="s">
        <v>325</v>
      </c>
      <c r="AA473" s="6">
        <f>J473/I473</f>
        <v>16.0</v>
      </c>
      <c r="AB473" s="6">
        <f>J473-F473</f>
        <v>1.0</v>
      </c>
      <c r="AC473" s="5">
        <f>L473*(1-S473)</f>
        <v>73.92</v>
      </c>
      <c r="AD473" s="5">
        <f>L473*(1+S473)</f>
        <v>123.2</v>
      </c>
    </row>
    <row r="474" spans="1:30">
      <c r="A474" t="s">
        <v>1610</v>
      </c>
      <c r="B474" t="s">
        <v>41</v>
      </c>
      <c r="C474" t="s">
        <v>1589</v>
      </c>
      <c r="D474" t="s">
        <v>1611</v>
      </c>
      <c r="E474" t="s">
        <v>1612</v>
      </c>
      <c r="F474" s="9">
        <v>12</v>
      </c>
      <c r="G474" t="s">
        <v>164</v>
      </c>
      <c r="H474" s="7">
        <v>0.05</v>
      </c>
      <c r="I474" s="9">
        <v>1</v>
      </c>
      <c r="J474" s="6">
        <f>CEILING(F474*(1+H474),I474)</f>
        <v>13</v>
      </c>
      <c r="K474" s="9">
        <v>4.62</v>
      </c>
      <c r="L474" s="5">
        <f>ROUND(J474*K474,2)</f>
        <v>60.06</v>
      </c>
      <c r="M474" s="9">
        <v>0.16</v>
      </c>
      <c r="N474" s="6">
        <f>ROUND(F474*M474,3)</f>
        <v>1.92</v>
      </c>
      <c r="O474" s="5">
        <f>'Labor rates'!B10</f>
        <v>68</v>
      </c>
      <c r="P474" s="5">
        <f>ROUND(N474*O474,2)</f>
        <v>130.56</v>
      </c>
      <c r="Q474" s="9">
        <v>0</v>
      </c>
      <c r="R474" s="5">
        <f>ROUND(L474+P474+Q474,2)</f>
        <v>190.62</v>
      </c>
      <c r="S474" s="7">
        <v>0.25</v>
      </c>
      <c r="T474" s="5">
        <f>ROUND(R474*(1-S474),2)</f>
        <v>142.97</v>
      </c>
      <c r="U474" s="5">
        <f>ROUND(R474*(1+S474),2)</f>
        <v>238.28</v>
      </c>
      <c r="V474" t="s">
        <v>1419</v>
      </c>
      <c r="W474" t="s">
        <v>1592</v>
      </c>
      <c r="X474" t="s">
        <v>1609</v>
      </c>
      <c r="Y474" t="s">
        <v>98</v>
      </c>
      <c r="Z474" t="s">
        <v>325</v>
      </c>
      <c r="AA474" s="6">
        <f>J474/I474</f>
        <v>13.0</v>
      </c>
      <c r="AB474" s="6">
        <f>J474-F474</f>
        <v>1.0</v>
      </c>
      <c r="AC474" s="5">
        <f>L474*(1-S474)</f>
        <v>45.045</v>
      </c>
      <c r="AD474" s="5">
        <f>L474*(1+S474)</f>
        <v>75.075</v>
      </c>
    </row>
    <row r="475" spans="1:30">
      <c r="A475" t="s">
        <v>1613</v>
      </c>
      <c r="B475" t="s">
        <v>41</v>
      </c>
      <c r="C475" t="s">
        <v>1589</v>
      </c>
      <c r="D475" t="s">
        <v>1614</v>
      </c>
      <c r="E475" t="s">
        <v>1615</v>
      </c>
      <c r="F475" s="9">
        <v>6</v>
      </c>
      <c r="G475" t="s">
        <v>164</v>
      </c>
      <c r="H475" s="7">
        <v>0.05</v>
      </c>
      <c r="I475" s="9">
        <v>1</v>
      </c>
      <c r="J475" s="6">
        <f>CEILING(F475*(1+H475),I475)</f>
        <v>7</v>
      </c>
      <c r="K475" s="9">
        <v>7.7</v>
      </c>
      <c r="L475" s="5">
        <f>ROUND(J475*K475,2)</f>
        <v>53.9</v>
      </c>
      <c r="M475" s="9">
        <v>0.16</v>
      </c>
      <c r="N475" s="6">
        <f>ROUND(F475*M475,3)</f>
        <v>0.96</v>
      </c>
      <c r="O475" s="5">
        <f>'Labor rates'!B10</f>
        <v>68</v>
      </c>
      <c r="P475" s="5">
        <f>ROUND(N475*O475,2)</f>
        <v>65.28</v>
      </c>
      <c r="Q475" s="9">
        <v>0</v>
      </c>
      <c r="R475" s="5">
        <f>ROUND(L475+P475+Q475,2)</f>
        <v>119.18</v>
      </c>
      <c r="S475" s="7">
        <v>0.25</v>
      </c>
      <c r="T475" s="5">
        <f>ROUND(R475*(1-S475),2)</f>
        <v>89.39</v>
      </c>
      <c r="U475" s="5">
        <f>ROUND(R475*(1+S475),2)</f>
        <v>148.98</v>
      </c>
      <c r="V475" t="s">
        <v>1419</v>
      </c>
      <c r="W475" t="s">
        <v>1592</v>
      </c>
      <c r="X475" t="s">
        <v>1609</v>
      </c>
      <c r="Y475" t="s">
        <v>98</v>
      </c>
      <c r="Z475" t="s">
        <v>325</v>
      </c>
      <c r="AA475" s="6">
        <f>J475/I475</f>
        <v>7.0</v>
      </c>
      <c r="AB475" s="6">
        <f>J475-F475</f>
        <v>1.0</v>
      </c>
      <c r="AC475" s="5">
        <f>L475*(1-S475)</f>
        <v>40.425</v>
      </c>
      <c r="AD475" s="5">
        <f>L475*(1+S475)</f>
        <v>67.375</v>
      </c>
    </row>
    <row r="476" spans="1:30">
      <c r="A476" t="s">
        <v>1616</v>
      </c>
      <c r="B476" t="s">
        <v>41</v>
      </c>
      <c r="C476" t="s">
        <v>1589</v>
      </c>
      <c r="D476" t="s">
        <v>1617</v>
      </c>
      <c r="E476" t="s">
        <v>1618</v>
      </c>
      <c r="F476" s="9">
        <v>8</v>
      </c>
      <c r="G476" t="s">
        <v>164</v>
      </c>
      <c r="H476" s="7">
        <v>0.05</v>
      </c>
      <c r="I476" s="9">
        <v>1</v>
      </c>
      <c r="J476" s="6">
        <f>CEILING(F476*(1+H476),I476)</f>
        <v>9</v>
      </c>
      <c r="K476" s="9">
        <v>6.16</v>
      </c>
      <c r="L476" s="5">
        <f>ROUND(J476*K476,2)</f>
        <v>55.44</v>
      </c>
      <c r="M476" s="9">
        <v>0.16</v>
      </c>
      <c r="N476" s="6">
        <f>ROUND(F476*M476,3)</f>
        <v>1.28</v>
      </c>
      <c r="O476" s="5">
        <f>'Labor rates'!B10</f>
        <v>68</v>
      </c>
      <c r="P476" s="5">
        <f>ROUND(N476*O476,2)</f>
        <v>87.04</v>
      </c>
      <c r="Q476" s="9">
        <v>0</v>
      </c>
      <c r="R476" s="5">
        <f>ROUND(L476+P476+Q476,2)</f>
        <v>142.48</v>
      </c>
      <c r="S476" s="7">
        <v>0.25</v>
      </c>
      <c r="T476" s="5">
        <f>ROUND(R476*(1-S476),2)</f>
        <v>106.86</v>
      </c>
      <c r="U476" s="5">
        <f>ROUND(R476*(1+S476),2)</f>
        <v>178.1</v>
      </c>
      <c r="V476" t="s">
        <v>1419</v>
      </c>
      <c r="W476" t="s">
        <v>1592</v>
      </c>
      <c r="X476" t="s">
        <v>1609</v>
      </c>
      <c r="Y476" t="s">
        <v>98</v>
      </c>
      <c r="Z476" t="s">
        <v>325</v>
      </c>
      <c r="AA476" s="6">
        <f>J476/I476</f>
        <v>9.0</v>
      </c>
      <c r="AB476" s="6">
        <f>J476-F476</f>
        <v>1.0</v>
      </c>
      <c r="AC476" s="5">
        <f>L476*(1-S476)</f>
        <v>41.58</v>
      </c>
      <c r="AD476" s="5">
        <f>L476*(1+S476)</f>
        <v>69.3</v>
      </c>
    </row>
    <row r="477" spans="1:30">
      <c r="A477" t="s">
        <v>1619</v>
      </c>
      <c r="B477" t="s">
        <v>41</v>
      </c>
      <c r="C477" t="s">
        <v>1589</v>
      </c>
      <c r="D477" t="s">
        <v>1620</v>
      </c>
      <c r="E477" t="s">
        <v>1621</v>
      </c>
      <c r="F477" s="9">
        <v>20</v>
      </c>
      <c r="G477" t="s">
        <v>164</v>
      </c>
      <c r="H477" s="7">
        <v>0.05</v>
      </c>
      <c r="I477" s="9">
        <v>1</v>
      </c>
      <c r="J477" s="6">
        <f>CEILING(F477*(1+H477),I477)</f>
        <v>21</v>
      </c>
      <c r="K477" s="9">
        <v>3.08</v>
      </c>
      <c r="L477" s="5">
        <f>ROUND(J477*K477,2)</f>
        <v>64.68</v>
      </c>
      <c r="M477" s="9">
        <v>0.16</v>
      </c>
      <c r="N477" s="6">
        <f>ROUND(F477*M477,3)</f>
        <v>3.2</v>
      </c>
      <c r="O477" s="5">
        <f>'Labor rates'!B10</f>
        <v>68</v>
      </c>
      <c r="P477" s="5">
        <f>ROUND(N477*O477,2)</f>
        <v>217.6</v>
      </c>
      <c r="Q477" s="9">
        <v>0</v>
      </c>
      <c r="R477" s="5">
        <f>ROUND(L477+P477+Q477,2)</f>
        <v>282.28</v>
      </c>
      <c r="S477" s="7">
        <v>0.25</v>
      </c>
      <c r="T477" s="5">
        <f>ROUND(R477*(1-S477),2)</f>
        <v>211.71</v>
      </c>
      <c r="U477" s="5">
        <f>ROUND(R477*(1+S477),2)</f>
        <v>352.85</v>
      </c>
      <c r="V477" t="s">
        <v>1419</v>
      </c>
      <c r="W477" t="s">
        <v>1592</v>
      </c>
      <c r="X477" t="s">
        <v>1609</v>
      </c>
      <c r="Y477" t="s">
        <v>98</v>
      </c>
      <c r="Z477" t="s">
        <v>325</v>
      </c>
      <c r="AA477" s="6">
        <f>J477/I477</f>
        <v>21.0</v>
      </c>
      <c r="AB477" s="6">
        <f>J477-F477</f>
        <v>1.0</v>
      </c>
      <c r="AC477" s="5">
        <f>L477*(1-S477)</f>
        <v>48.510000000000005</v>
      </c>
      <c r="AD477" s="5">
        <f>L477*(1+S477)</f>
        <v>80.85000000000001</v>
      </c>
    </row>
    <row r="478" spans="1:30">
      <c r="A478" t="s">
        <v>1622</v>
      </c>
      <c r="B478" t="s">
        <v>41</v>
      </c>
      <c r="C478" t="s">
        <v>1589</v>
      </c>
      <c r="D478" t="s">
        <v>1623</v>
      </c>
      <c r="E478" t="s">
        <v>1624</v>
      </c>
      <c r="F478" s="9">
        <v>4</v>
      </c>
      <c r="G478" t="s">
        <v>164</v>
      </c>
      <c r="H478" s="7">
        <v>0.05</v>
      </c>
      <c r="I478" s="9">
        <v>1</v>
      </c>
      <c r="J478" s="6">
        <f>CEILING(F478*(1+H478),I478)</f>
        <v>5</v>
      </c>
      <c r="K478" s="9">
        <v>10.78</v>
      </c>
      <c r="L478" s="5">
        <f>ROUND(J478*K478,2)</f>
        <v>53.9</v>
      </c>
      <c r="M478" s="9">
        <v>0.16</v>
      </c>
      <c r="N478" s="6">
        <f>ROUND(F478*M478,3)</f>
        <v>0.64</v>
      </c>
      <c r="O478" s="5">
        <f>'Labor rates'!B10</f>
        <v>68</v>
      </c>
      <c r="P478" s="5">
        <f>ROUND(N478*O478,2)</f>
        <v>43.52</v>
      </c>
      <c r="Q478" s="9">
        <v>0</v>
      </c>
      <c r="R478" s="5">
        <f>ROUND(L478+P478+Q478,2)</f>
        <v>97.42</v>
      </c>
      <c r="S478" s="7">
        <v>0.25</v>
      </c>
      <c r="T478" s="5">
        <f>ROUND(R478*(1-S478),2)</f>
        <v>73.07</v>
      </c>
      <c r="U478" s="5">
        <f>ROUND(R478*(1+S478),2)</f>
        <v>121.78</v>
      </c>
      <c r="V478" t="s">
        <v>1419</v>
      </c>
      <c r="W478" t="s">
        <v>1592</v>
      </c>
      <c r="X478" t="s">
        <v>1609</v>
      </c>
      <c r="Y478" t="s">
        <v>98</v>
      </c>
      <c r="Z478" t="s">
        <v>325</v>
      </c>
      <c r="AA478" s="6">
        <f>J478/I478</f>
        <v>5.0</v>
      </c>
      <c r="AB478" s="6">
        <f>J478-F478</f>
        <v>1.0</v>
      </c>
      <c r="AC478" s="5">
        <f>L478*(1-S478)</f>
        <v>40.425</v>
      </c>
      <c r="AD478" s="5">
        <f>L478*(1+S478)</f>
        <v>67.375</v>
      </c>
    </row>
    <row r="479" spans="1:30">
      <c r="A479" t="s">
        <v>1625</v>
      </c>
      <c r="B479" t="s">
        <v>41</v>
      </c>
      <c r="C479" t="s">
        <v>1589</v>
      </c>
      <c r="D479" t="s">
        <v>1626</v>
      </c>
      <c r="E479" t="s">
        <v>1627</v>
      </c>
      <c r="F479" s="9">
        <v>8</v>
      </c>
      <c r="G479" t="s">
        <v>164</v>
      </c>
      <c r="H479" s="7">
        <v>0.05</v>
      </c>
      <c r="I479" s="9">
        <v>1</v>
      </c>
      <c r="J479" s="6">
        <f>CEILING(F479*(1+H479),I479)</f>
        <v>9</v>
      </c>
      <c r="K479" s="9">
        <v>8.609999999999999</v>
      </c>
      <c r="L479" s="5">
        <f>ROUND(J479*K479,2)</f>
        <v>77.49</v>
      </c>
      <c r="M479" s="9">
        <v>0.16</v>
      </c>
      <c r="N479" s="6">
        <f>ROUND(F479*M479,3)</f>
        <v>1.28</v>
      </c>
      <c r="O479" s="5">
        <f>'Labor rates'!B10</f>
        <v>68</v>
      </c>
      <c r="P479" s="5">
        <f>ROUND(N479*O479,2)</f>
        <v>87.04</v>
      </c>
      <c r="Q479" s="9">
        <v>0</v>
      </c>
      <c r="R479" s="5">
        <f>ROUND(L479+P479+Q479,2)</f>
        <v>164.53</v>
      </c>
      <c r="S479" s="7">
        <v>0.25</v>
      </c>
      <c r="T479" s="5">
        <f>ROUND(R479*(1-S479),2)</f>
        <v>123.4</v>
      </c>
      <c r="U479" s="5">
        <f>ROUND(R479*(1+S479),2)</f>
        <v>205.66</v>
      </c>
      <c r="V479" t="s">
        <v>1419</v>
      </c>
      <c r="W479" t="s">
        <v>1592</v>
      </c>
      <c r="X479" t="s">
        <v>1628</v>
      </c>
      <c r="Y479" t="s">
        <v>98</v>
      </c>
      <c r="Z479" t="s">
        <v>325</v>
      </c>
      <c r="AA479" s="6">
        <f>J479/I479</f>
        <v>9.0</v>
      </c>
      <c r="AB479" s="6">
        <f>J479-F479</f>
        <v>1.0</v>
      </c>
      <c r="AC479" s="5">
        <f>L479*(1-S479)</f>
        <v>58.11749999999999</v>
      </c>
      <c r="AD479" s="5">
        <f>L479*(1+S479)</f>
        <v>96.8625</v>
      </c>
    </row>
    <row r="480" spans="1:30">
      <c r="A480" t="s">
        <v>1629</v>
      </c>
      <c r="B480" t="s">
        <v>41</v>
      </c>
      <c r="C480" t="s">
        <v>1589</v>
      </c>
      <c r="D480" t="s">
        <v>1630</v>
      </c>
      <c r="E480" t="s">
        <v>1631</v>
      </c>
      <c r="F480" s="9">
        <v>8</v>
      </c>
      <c r="G480" t="s">
        <v>164</v>
      </c>
      <c r="H480" s="7">
        <v>0.05</v>
      </c>
      <c r="I480" s="9">
        <v>1</v>
      </c>
      <c r="J480" s="6">
        <f>CEILING(F480*(1+H480),I480)</f>
        <v>9</v>
      </c>
      <c r="K480" s="9">
        <v>6.45</v>
      </c>
      <c r="L480" s="5">
        <f>ROUND(J480*K480,2)</f>
        <v>58.05</v>
      </c>
      <c r="M480" s="9">
        <v>0.16</v>
      </c>
      <c r="N480" s="6">
        <f>ROUND(F480*M480,3)</f>
        <v>1.28</v>
      </c>
      <c r="O480" s="5">
        <f>'Labor rates'!B10</f>
        <v>68</v>
      </c>
      <c r="P480" s="5">
        <f>ROUND(N480*O480,2)</f>
        <v>87.04</v>
      </c>
      <c r="Q480" s="9">
        <v>0</v>
      </c>
      <c r="R480" s="5">
        <f>ROUND(L480+P480+Q480,2)</f>
        <v>145.09</v>
      </c>
      <c r="S480" s="7">
        <v>0.25</v>
      </c>
      <c r="T480" s="5">
        <f>ROUND(R480*(1-S480),2)</f>
        <v>108.82</v>
      </c>
      <c r="U480" s="5">
        <f>ROUND(R480*(1+S480),2)</f>
        <v>181.36</v>
      </c>
      <c r="V480" t="s">
        <v>1419</v>
      </c>
      <c r="W480" t="s">
        <v>1592</v>
      </c>
      <c r="X480" t="s">
        <v>1628</v>
      </c>
      <c r="Y480" t="s">
        <v>98</v>
      </c>
      <c r="Z480" t="s">
        <v>325</v>
      </c>
      <c r="AA480" s="6">
        <f>J480/I480</f>
        <v>9.0</v>
      </c>
      <c r="AB480" s="6">
        <f>J480-F480</f>
        <v>1.0</v>
      </c>
      <c r="AC480" s="5">
        <f>L480*(1-S480)</f>
        <v>43.537499999999994</v>
      </c>
      <c r="AD480" s="5">
        <f>L480*(1+S480)</f>
        <v>72.5625</v>
      </c>
    </row>
    <row r="481" spans="1:30">
      <c r="A481" t="s">
        <v>1632</v>
      </c>
      <c r="B481" t="s">
        <v>41</v>
      </c>
      <c r="C481" t="s">
        <v>1589</v>
      </c>
      <c r="D481" t="s">
        <v>1633</v>
      </c>
      <c r="E481" t="s">
        <v>1634</v>
      </c>
      <c r="F481" s="9">
        <v>4</v>
      </c>
      <c r="G481" t="s">
        <v>164</v>
      </c>
      <c r="H481" s="7">
        <v>0.05</v>
      </c>
      <c r="I481" s="9">
        <v>1</v>
      </c>
      <c r="J481" s="6">
        <f>CEILING(F481*(1+H481),I481)</f>
        <v>5</v>
      </c>
      <c r="K481" s="9">
        <v>8.609999999999999</v>
      </c>
      <c r="L481" s="5">
        <f>ROUND(J481*K481,2)</f>
        <v>43.05</v>
      </c>
      <c r="M481" s="9">
        <v>0.16</v>
      </c>
      <c r="N481" s="6">
        <f>ROUND(F481*M481,3)</f>
        <v>0.64</v>
      </c>
      <c r="O481" s="5">
        <f>'Labor rates'!B10</f>
        <v>68</v>
      </c>
      <c r="P481" s="5">
        <f>ROUND(N481*O481,2)</f>
        <v>43.52</v>
      </c>
      <c r="Q481" s="9">
        <v>0</v>
      </c>
      <c r="R481" s="5">
        <f>ROUND(L481+P481+Q481,2)</f>
        <v>86.57</v>
      </c>
      <c r="S481" s="7">
        <v>0.25</v>
      </c>
      <c r="T481" s="5">
        <f>ROUND(R481*(1-S481),2)</f>
        <v>64.93</v>
      </c>
      <c r="U481" s="5">
        <f>ROUND(R481*(1+S481),2)</f>
        <v>108.21</v>
      </c>
      <c r="V481" t="s">
        <v>1419</v>
      </c>
      <c r="W481" t="s">
        <v>1592</v>
      </c>
      <c r="X481" t="s">
        <v>1628</v>
      </c>
      <c r="Y481" t="s">
        <v>98</v>
      </c>
      <c r="Z481" t="s">
        <v>325</v>
      </c>
      <c r="AA481" s="6">
        <f>J481/I481</f>
        <v>5.0</v>
      </c>
      <c r="AB481" s="6">
        <f>J481-F481</f>
        <v>1.0</v>
      </c>
      <c r="AC481" s="5">
        <f>L481*(1-S481)</f>
        <v>32.287499999999994</v>
      </c>
      <c r="AD481" s="5">
        <f>L481*(1+S481)</f>
        <v>53.8125</v>
      </c>
    </row>
    <row r="482" spans="1:30">
      <c r="A482" t="s">
        <v>1635</v>
      </c>
      <c r="B482" t="s">
        <v>41</v>
      </c>
      <c r="C482" t="s">
        <v>1589</v>
      </c>
      <c r="D482" t="s">
        <v>1636</v>
      </c>
      <c r="E482" t="s">
        <v>1637</v>
      </c>
      <c r="F482" s="9">
        <v>12</v>
      </c>
      <c r="G482" t="s">
        <v>164</v>
      </c>
      <c r="H482" s="7">
        <v>0.05</v>
      </c>
      <c r="I482" s="9">
        <v>1</v>
      </c>
      <c r="J482" s="6">
        <f>CEILING(F482*(1+H482),I482)</f>
        <v>13</v>
      </c>
      <c r="K482" s="9">
        <v>4.3</v>
      </c>
      <c r="L482" s="5">
        <f>ROUND(J482*K482,2)</f>
        <v>55.9</v>
      </c>
      <c r="M482" s="9">
        <v>0.16</v>
      </c>
      <c r="N482" s="6">
        <f>ROUND(F482*M482,3)</f>
        <v>1.92</v>
      </c>
      <c r="O482" s="5">
        <f>'Labor rates'!B10</f>
        <v>68</v>
      </c>
      <c r="P482" s="5">
        <f>ROUND(N482*O482,2)</f>
        <v>130.56</v>
      </c>
      <c r="Q482" s="9">
        <v>0</v>
      </c>
      <c r="R482" s="5">
        <f>ROUND(L482+P482+Q482,2)</f>
        <v>186.46</v>
      </c>
      <c r="S482" s="7">
        <v>0.25</v>
      </c>
      <c r="T482" s="5">
        <f>ROUND(R482*(1-S482),2)</f>
        <v>139.85</v>
      </c>
      <c r="U482" s="5">
        <f>ROUND(R482*(1+S482),2)</f>
        <v>233.08</v>
      </c>
      <c r="V482" t="s">
        <v>1419</v>
      </c>
      <c r="W482" t="s">
        <v>1592</v>
      </c>
      <c r="X482" t="s">
        <v>1628</v>
      </c>
      <c r="Y482" t="s">
        <v>98</v>
      </c>
      <c r="Z482" t="s">
        <v>325</v>
      </c>
      <c r="AA482" s="6">
        <f>J482/I482</f>
        <v>13.0</v>
      </c>
      <c r="AB482" s="6">
        <f>J482-F482</f>
        <v>1.0</v>
      </c>
      <c r="AC482" s="5">
        <f>L482*(1-S482)</f>
        <v>41.925</v>
      </c>
      <c r="AD482" s="5">
        <f>L482*(1+S482)</f>
        <v>69.875</v>
      </c>
    </row>
    <row r="483" spans="1:30">
      <c r="A483" t="s">
        <v>1638</v>
      </c>
      <c r="B483" t="s">
        <v>41</v>
      </c>
      <c r="C483" t="s">
        <v>1589</v>
      </c>
      <c r="D483" t="s">
        <v>1639</v>
      </c>
      <c r="E483" t="s">
        <v>1640</v>
      </c>
      <c r="F483" s="9">
        <v>4</v>
      </c>
      <c r="G483" t="s">
        <v>164</v>
      </c>
      <c r="H483" s="7">
        <v>0.05</v>
      </c>
      <c r="I483" s="9">
        <v>1</v>
      </c>
      <c r="J483" s="6">
        <f>CEILING(F483*(1+H483),I483)</f>
        <v>5</v>
      </c>
      <c r="K483" s="9">
        <v>15.06</v>
      </c>
      <c r="L483" s="5">
        <f>ROUND(J483*K483,2)</f>
        <v>75.3</v>
      </c>
      <c r="M483" s="9">
        <v>0.16</v>
      </c>
      <c r="N483" s="6">
        <f>ROUND(F483*M483,3)</f>
        <v>0.64</v>
      </c>
      <c r="O483" s="5">
        <f>'Labor rates'!B10</f>
        <v>68</v>
      </c>
      <c r="P483" s="5">
        <f>ROUND(N483*O483,2)</f>
        <v>43.52</v>
      </c>
      <c r="Q483" s="9">
        <v>0</v>
      </c>
      <c r="R483" s="5">
        <f>ROUND(L483+P483+Q483,2)</f>
        <v>118.82</v>
      </c>
      <c r="S483" s="7">
        <v>0.25</v>
      </c>
      <c r="T483" s="5">
        <f>ROUND(R483*(1-S483),2)</f>
        <v>89.12</v>
      </c>
      <c r="U483" s="5">
        <f>ROUND(R483*(1+S483),2)</f>
        <v>148.52</v>
      </c>
      <c r="V483" t="s">
        <v>1419</v>
      </c>
      <c r="W483" t="s">
        <v>1592</v>
      </c>
      <c r="X483" t="s">
        <v>1628</v>
      </c>
      <c r="Y483" t="s">
        <v>98</v>
      </c>
      <c r="Z483" t="s">
        <v>325</v>
      </c>
      <c r="AA483" s="6">
        <f>J483/I483</f>
        <v>5.0</v>
      </c>
      <c r="AB483" s="6">
        <f>J483-F483</f>
        <v>1.0</v>
      </c>
      <c r="AC483" s="5">
        <f>L483*(1-S483)</f>
        <v>56.474999999999994</v>
      </c>
      <c r="AD483" s="5">
        <f>L483*(1+S483)</f>
        <v>94.125</v>
      </c>
    </row>
    <row r="484" spans="1:30">
      <c r="A484" t="s">
        <v>1641</v>
      </c>
      <c r="B484" t="s">
        <v>41</v>
      </c>
      <c r="C484" t="s">
        <v>1589</v>
      </c>
      <c r="D484" t="s">
        <v>1642</v>
      </c>
      <c r="E484" t="s">
        <v>1643</v>
      </c>
      <c r="F484" s="9">
        <v>8</v>
      </c>
      <c r="G484" t="s">
        <v>164</v>
      </c>
      <c r="H484" s="7">
        <v>0.05</v>
      </c>
      <c r="I484" s="9">
        <v>1</v>
      </c>
      <c r="J484" s="6">
        <f>CEILING(F484*(1+H484),I484)</f>
        <v>9</v>
      </c>
      <c r="K484" s="9">
        <v>11.31</v>
      </c>
      <c r="L484" s="5">
        <f>ROUND(J484*K484,2)</f>
        <v>101.79</v>
      </c>
      <c r="M484" s="9">
        <v>0.16</v>
      </c>
      <c r="N484" s="6">
        <f>ROUND(F484*M484,3)</f>
        <v>1.28</v>
      </c>
      <c r="O484" s="5">
        <f>'Labor rates'!B10</f>
        <v>68</v>
      </c>
      <c r="P484" s="5">
        <f>ROUND(N484*O484,2)</f>
        <v>87.04</v>
      </c>
      <c r="Q484" s="9">
        <v>0</v>
      </c>
      <c r="R484" s="5">
        <f>ROUND(L484+P484+Q484,2)</f>
        <v>188.83</v>
      </c>
      <c r="S484" s="7">
        <v>0.25</v>
      </c>
      <c r="T484" s="5">
        <f>ROUND(R484*(1-S484),2)</f>
        <v>141.62</v>
      </c>
      <c r="U484" s="5">
        <f>ROUND(R484*(1+S484),2)</f>
        <v>236.04</v>
      </c>
      <c r="V484" t="s">
        <v>1419</v>
      </c>
      <c r="W484" t="s">
        <v>1592</v>
      </c>
      <c r="X484" t="s">
        <v>1644</v>
      </c>
      <c r="Y484" t="s">
        <v>98</v>
      </c>
      <c r="Z484" t="s">
        <v>325</v>
      </c>
      <c r="AA484" s="6">
        <f>J484/I484</f>
        <v>9.0</v>
      </c>
      <c r="AB484" s="6">
        <f>J484-F484</f>
        <v>1.0</v>
      </c>
      <c r="AC484" s="5">
        <f>L484*(1-S484)</f>
        <v>76.3425</v>
      </c>
      <c r="AD484" s="5">
        <f>L484*(1+S484)</f>
        <v>127.23750000000001</v>
      </c>
    </row>
    <row r="485" spans="1:30">
      <c r="A485" t="s">
        <v>1645</v>
      </c>
      <c r="B485" t="s">
        <v>41</v>
      </c>
      <c r="C485" t="s">
        <v>1589</v>
      </c>
      <c r="D485" t="s">
        <v>1646</v>
      </c>
      <c r="E485" t="s">
        <v>1647</v>
      </c>
      <c r="F485" s="9">
        <v>10</v>
      </c>
      <c r="G485" t="s">
        <v>164</v>
      </c>
      <c r="H485" s="7">
        <v>0.05</v>
      </c>
      <c r="I485" s="9">
        <v>1</v>
      </c>
      <c r="J485" s="6">
        <f>CEILING(F485*(1+H485),I485)</f>
        <v>11</v>
      </c>
      <c r="K485" s="9">
        <v>8.49</v>
      </c>
      <c r="L485" s="5">
        <f>ROUND(J485*K485,2)</f>
        <v>93.39</v>
      </c>
      <c r="M485" s="9">
        <v>0.16</v>
      </c>
      <c r="N485" s="6">
        <f>ROUND(F485*M485,3)</f>
        <v>1.6</v>
      </c>
      <c r="O485" s="5">
        <f>'Labor rates'!B10</f>
        <v>68</v>
      </c>
      <c r="P485" s="5">
        <f>ROUND(N485*O485,2)</f>
        <v>108.8</v>
      </c>
      <c r="Q485" s="9">
        <v>0</v>
      </c>
      <c r="R485" s="5">
        <f>ROUND(L485+P485+Q485,2)</f>
        <v>202.19</v>
      </c>
      <c r="S485" s="7">
        <v>0.25</v>
      </c>
      <c r="T485" s="5">
        <f>ROUND(R485*(1-S485),2)</f>
        <v>151.64</v>
      </c>
      <c r="U485" s="5">
        <f>ROUND(R485*(1+S485),2)</f>
        <v>252.74</v>
      </c>
      <c r="V485" t="s">
        <v>1419</v>
      </c>
      <c r="W485" t="s">
        <v>1592</v>
      </c>
      <c r="X485" t="s">
        <v>1644</v>
      </c>
      <c r="Y485" t="s">
        <v>98</v>
      </c>
      <c r="Z485" t="s">
        <v>325</v>
      </c>
      <c r="AA485" s="6">
        <f>J485/I485</f>
        <v>11.0</v>
      </c>
      <c r="AB485" s="6">
        <f>J485-F485</f>
        <v>1.0</v>
      </c>
      <c r="AC485" s="5">
        <f>L485*(1-S485)</f>
        <v>70.0425</v>
      </c>
      <c r="AD485" s="5">
        <f>L485*(1+S485)</f>
        <v>116.7375</v>
      </c>
    </row>
    <row r="486" spans="1:30">
      <c r="A486" t="s">
        <v>1648</v>
      </c>
      <c r="B486" t="s">
        <v>41</v>
      </c>
      <c r="C486" t="s">
        <v>1589</v>
      </c>
      <c r="D486" t="s">
        <v>1649</v>
      </c>
      <c r="E486" t="s">
        <v>1650</v>
      </c>
      <c r="F486" s="9">
        <v>4</v>
      </c>
      <c r="G486" t="s">
        <v>164</v>
      </c>
      <c r="H486" s="7">
        <v>0.05</v>
      </c>
      <c r="I486" s="9">
        <v>1</v>
      </c>
      <c r="J486" s="6">
        <f>CEILING(F486*(1+H486),I486)</f>
        <v>5</v>
      </c>
      <c r="K486" s="9">
        <v>14.14</v>
      </c>
      <c r="L486" s="5">
        <f>ROUND(J486*K486,2)</f>
        <v>70.7</v>
      </c>
      <c r="M486" s="9">
        <v>0.16</v>
      </c>
      <c r="N486" s="6">
        <f>ROUND(F486*M486,3)</f>
        <v>0.64</v>
      </c>
      <c r="O486" s="5">
        <f>'Labor rates'!B10</f>
        <v>68</v>
      </c>
      <c r="P486" s="5">
        <f>ROUND(N486*O486,2)</f>
        <v>43.52</v>
      </c>
      <c r="Q486" s="9">
        <v>0</v>
      </c>
      <c r="R486" s="5">
        <f>ROUND(L486+P486+Q486,2)</f>
        <v>114.22</v>
      </c>
      <c r="S486" s="7">
        <v>0.25</v>
      </c>
      <c r="T486" s="5">
        <f>ROUND(R486*(1-S486),2)</f>
        <v>85.66</v>
      </c>
      <c r="U486" s="5">
        <f>ROUND(R486*(1+S486),2)</f>
        <v>142.78</v>
      </c>
      <c r="V486" t="s">
        <v>1419</v>
      </c>
      <c r="W486" t="s">
        <v>1592</v>
      </c>
      <c r="X486" t="s">
        <v>1644</v>
      </c>
      <c r="Y486" t="s">
        <v>98</v>
      </c>
      <c r="Z486" t="s">
        <v>325</v>
      </c>
      <c r="AA486" s="6">
        <f>J486/I486</f>
        <v>5.0</v>
      </c>
      <c r="AB486" s="6">
        <f>J486-F486</f>
        <v>1.0</v>
      </c>
      <c r="AC486" s="5">
        <f>L486*(1-S486)</f>
        <v>53.025000000000006</v>
      </c>
      <c r="AD486" s="5">
        <f>L486*(1+S486)</f>
        <v>88.375</v>
      </c>
    </row>
    <row r="487" spans="1:30">
      <c r="A487" t="s">
        <v>1651</v>
      </c>
      <c r="B487" t="s">
        <v>41</v>
      </c>
      <c r="C487" t="s">
        <v>1589</v>
      </c>
      <c r="D487" t="s">
        <v>1652</v>
      </c>
      <c r="E487" t="s">
        <v>1653</v>
      </c>
      <c r="F487" s="9">
        <v>12</v>
      </c>
      <c r="G487" t="s">
        <v>164</v>
      </c>
      <c r="H487" s="7">
        <v>0.05</v>
      </c>
      <c r="I487" s="9">
        <v>1</v>
      </c>
      <c r="J487" s="6">
        <f>CEILING(F487*(1+H487),I487)</f>
        <v>13</v>
      </c>
      <c r="K487" s="9">
        <v>5.66</v>
      </c>
      <c r="L487" s="5">
        <f>ROUND(J487*K487,2)</f>
        <v>73.58</v>
      </c>
      <c r="M487" s="9">
        <v>0.16</v>
      </c>
      <c r="N487" s="6">
        <f>ROUND(F487*M487,3)</f>
        <v>1.92</v>
      </c>
      <c r="O487" s="5">
        <f>'Labor rates'!B10</f>
        <v>68</v>
      </c>
      <c r="P487" s="5">
        <f>ROUND(N487*O487,2)</f>
        <v>130.56</v>
      </c>
      <c r="Q487" s="9">
        <v>0</v>
      </c>
      <c r="R487" s="5">
        <f>ROUND(L487+P487+Q487,2)</f>
        <v>204.14</v>
      </c>
      <c r="S487" s="7">
        <v>0.25</v>
      </c>
      <c r="T487" s="5">
        <f>ROUND(R487*(1-S487),2)</f>
        <v>153.11</v>
      </c>
      <c r="U487" s="5">
        <f>ROUND(R487*(1+S487),2)</f>
        <v>255.17</v>
      </c>
      <c r="V487" t="s">
        <v>1419</v>
      </c>
      <c r="W487" t="s">
        <v>1592</v>
      </c>
      <c r="X487" t="s">
        <v>1644</v>
      </c>
      <c r="Y487" t="s">
        <v>98</v>
      </c>
      <c r="Z487" t="s">
        <v>325</v>
      </c>
      <c r="AA487" s="6">
        <f>J487/I487</f>
        <v>13.0</v>
      </c>
      <c r="AB487" s="6">
        <f>J487-F487</f>
        <v>1.0</v>
      </c>
      <c r="AC487" s="5">
        <f>L487*(1-S487)</f>
        <v>55.185</v>
      </c>
      <c r="AD487" s="5">
        <f>L487*(1+S487)</f>
        <v>91.975</v>
      </c>
    </row>
    <row r="488" spans="1:30">
      <c r="A488" t="s">
        <v>1654</v>
      </c>
      <c r="B488" t="s">
        <v>41</v>
      </c>
      <c r="C488" t="s">
        <v>1589</v>
      </c>
      <c r="D488" t="s">
        <v>1655</v>
      </c>
      <c r="E488" t="s">
        <v>1656</v>
      </c>
      <c r="F488" s="9">
        <v>2</v>
      </c>
      <c r="G488" t="s">
        <v>164</v>
      </c>
      <c r="H488" s="7">
        <v>0.05</v>
      </c>
      <c r="I488" s="9">
        <v>1</v>
      </c>
      <c r="J488" s="6">
        <f>CEILING(F488*(1+H488),I488)</f>
        <v>3</v>
      </c>
      <c r="K488" s="9">
        <v>19.8</v>
      </c>
      <c r="L488" s="5">
        <f>ROUND(J488*K488,2)</f>
        <v>59.4</v>
      </c>
      <c r="M488" s="9">
        <v>0.16</v>
      </c>
      <c r="N488" s="6">
        <f>ROUND(F488*M488,3)</f>
        <v>0.32</v>
      </c>
      <c r="O488" s="5">
        <f>'Labor rates'!B10</f>
        <v>68</v>
      </c>
      <c r="P488" s="5">
        <f>ROUND(N488*O488,2)</f>
        <v>21.76</v>
      </c>
      <c r="Q488" s="9">
        <v>0</v>
      </c>
      <c r="R488" s="5">
        <f>ROUND(L488+P488+Q488,2)</f>
        <v>81.16</v>
      </c>
      <c r="S488" s="7">
        <v>0.25</v>
      </c>
      <c r="T488" s="5">
        <f>ROUND(R488*(1-S488),2)</f>
        <v>60.87</v>
      </c>
      <c r="U488" s="5">
        <f>ROUND(R488*(1+S488),2)</f>
        <v>101.45</v>
      </c>
      <c r="V488" t="s">
        <v>1419</v>
      </c>
      <c r="W488" t="s">
        <v>1592</v>
      </c>
      <c r="X488" t="s">
        <v>1644</v>
      </c>
      <c r="Y488" t="s">
        <v>98</v>
      </c>
      <c r="Z488" t="s">
        <v>325</v>
      </c>
      <c r="AA488" s="6">
        <f>J488/I488</f>
        <v>3.0</v>
      </c>
      <c r="AB488" s="6">
        <f>J488-F488</f>
        <v>1.0</v>
      </c>
      <c r="AC488" s="5">
        <f>L488*(1-S488)</f>
        <v>44.55</v>
      </c>
      <c r="AD488" s="5">
        <f>L488*(1+S488)</f>
        <v>74.25</v>
      </c>
    </row>
    <row r="489" spans="1:30">
      <c r="A489" t="s">
        <v>1657</v>
      </c>
      <c r="B489" t="s">
        <v>41</v>
      </c>
      <c r="C489" t="s">
        <v>1589</v>
      </c>
      <c r="D489" t="s">
        <v>1658</v>
      </c>
      <c r="E489" t="s">
        <v>1659</v>
      </c>
      <c r="F489" s="9">
        <v>4</v>
      </c>
      <c r="G489" t="s">
        <v>164</v>
      </c>
      <c r="H489" s="7">
        <v>0.05</v>
      </c>
      <c r="I489" s="9">
        <v>1</v>
      </c>
      <c r="J489" s="6">
        <f>CEILING(F489*(1+H489),I489)</f>
        <v>5</v>
      </c>
      <c r="K489" s="9">
        <v>17.42</v>
      </c>
      <c r="L489" s="5">
        <f>ROUND(J489*K489,2)</f>
        <v>87.1</v>
      </c>
      <c r="M489" s="9">
        <v>0.16</v>
      </c>
      <c r="N489" s="6">
        <f>ROUND(F489*M489,3)</f>
        <v>0.64</v>
      </c>
      <c r="O489" s="5">
        <f>'Labor rates'!B10</f>
        <v>68</v>
      </c>
      <c r="P489" s="5">
        <f>ROUND(N489*O489,2)</f>
        <v>43.52</v>
      </c>
      <c r="Q489" s="9">
        <v>0</v>
      </c>
      <c r="R489" s="5">
        <f>ROUND(L489+P489+Q489,2)</f>
        <v>130.62</v>
      </c>
      <c r="S489" s="7">
        <v>0.25</v>
      </c>
      <c r="T489" s="5">
        <f>ROUND(R489*(1-S489),2)</f>
        <v>97.97</v>
      </c>
      <c r="U489" s="5">
        <f>ROUND(R489*(1+S489),2)</f>
        <v>163.28</v>
      </c>
      <c r="V489" t="s">
        <v>1419</v>
      </c>
      <c r="W489" t="s">
        <v>1592</v>
      </c>
      <c r="X489" t="s">
        <v>1660</v>
      </c>
      <c r="Y489" t="s">
        <v>98</v>
      </c>
      <c r="Z489" t="s">
        <v>325</v>
      </c>
      <c r="AA489" s="6">
        <f>J489/I489</f>
        <v>5.0</v>
      </c>
      <c r="AB489" s="6">
        <f>J489-F489</f>
        <v>1.0</v>
      </c>
      <c r="AC489" s="5">
        <f>L489*(1-S489)</f>
        <v>65.32499999999999</v>
      </c>
      <c r="AD489" s="5">
        <f>L489*(1+S489)</f>
        <v>108.875</v>
      </c>
    </row>
    <row r="490" spans="1:30">
      <c r="A490" t="s">
        <v>1661</v>
      </c>
      <c r="B490" t="s">
        <v>41</v>
      </c>
      <c r="C490" t="s">
        <v>1589</v>
      </c>
      <c r="D490" t="s">
        <v>1662</v>
      </c>
      <c r="E490" t="s">
        <v>1663</v>
      </c>
      <c r="F490" s="9">
        <v>12</v>
      </c>
      <c r="G490" t="s">
        <v>164</v>
      </c>
      <c r="H490" s="7">
        <v>0.05</v>
      </c>
      <c r="I490" s="9">
        <v>1</v>
      </c>
      <c r="J490" s="6">
        <f>CEILING(F490*(1+H490),I490)</f>
        <v>13</v>
      </c>
      <c r="K490" s="9">
        <v>13.06</v>
      </c>
      <c r="L490" s="5">
        <f>ROUND(J490*K490,2)</f>
        <v>169.78</v>
      </c>
      <c r="M490" s="9">
        <v>0.16</v>
      </c>
      <c r="N490" s="6">
        <f>ROUND(F490*M490,3)</f>
        <v>1.92</v>
      </c>
      <c r="O490" s="5">
        <f>'Labor rates'!B10</f>
        <v>68</v>
      </c>
      <c r="P490" s="5">
        <f>ROUND(N490*O490,2)</f>
        <v>130.56</v>
      </c>
      <c r="Q490" s="9">
        <v>0</v>
      </c>
      <c r="R490" s="5">
        <f>ROUND(L490+P490+Q490,2)</f>
        <v>300.34</v>
      </c>
      <c r="S490" s="7">
        <v>0.25</v>
      </c>
      <c r="T490" s="5">
        <f>ROUND(R490*(1-S490),2)</f>
        <v>225.26</v>
      </c>
      <c r="U490" s="5">
        <f>ROUND(R490*(1+S490),2)</f>
        <v>375.42</v>
      </c>
      <c r="V490" t="s">
        <v>1419</v>
      </c>
      <c r="W490" t="s">
        <v>1592</v>
      </c>
      <c r="X490" t="s">
        <v>1660</v>
      </c>
      <c r="Y490" t="s">
        <v>98</v>
      </c>
      <c r="Z490" t="s">
        <v>325</v>
      </c>
      <c r="AA490" s="6">
        <f>J490/I490</f>
        <v>13.0</v>
      </c>
      <c r="AB490" s="6">
        <f>J490-F490</f>
        <v>1.0</v>
      </c>
      <c r="AC490" s="5">
        <f>L490*(1-S490)</f>
        <v>127.33500000000001</v>
      </c>
      <c r="AD490" s="5">
        <f>L490*(1+S490)</f>
        <v>212.225</v>
      </c>
    </row>
    <row r="491" spans="1:30">
      <c r="A491" t="s">
        <v>1664</v>
      </c>
      <c r="B491" t="s">
        <v>41</v>
      </c>
      <c r="C491" t="s">
        <v>1589</v>
      </c>
      <c r="D491" t="s">
        <v>1665</v>
      </c>
      <c r="E491" t="s">
        <v>1666</v>
      </c>
      <c r="F491" s="9">
        <v>6</v>
      </c>
      <c r="G491" t="s">
        <v>164</v>
      </c>
      <c r="H491" s="7">
        <v>0.05</v>
      </c>
      <c r="I491" s="9">
        <v>1</v>
      </c>
      <c r="J491" s="6">
        <f>CEILING(F491*(1+H491),I491)</f>
        <v>7</v>
      </c>
      <c r="K491" s="9">
        <v>21.77</v>
      </c>
      <c r="L491" s="5">
        <f>ROUND(J491*K491,2)</f>
        <v>152.39</v>
      </c>
      <c r="M491" s="9">
        <v>0.16</v>
      </c>
      <c r="N491" s="6">
        <f>ROUND(F491*M491,3)</f>
        <v>0.96</v>
      </c>
      <c r="O491" s="5">
        <f>'Labor rates'!B10</f>
        <v>68</v>
      </c>
      <c r="P491" s="5">
        <f>ROUND(N491*O491,2)</f>
        <v>65.28</v>
      </c>
      <c r="Q491" s="9">
        <v>0</v>
      </c>
      <c r="R491" s="5">
        <f>ROUND(L491+P491+Q491,2)</f>
        <v>217.67</v>
      </c>
      <c r="S491" s="7">
        <v>0.25</v>
      </c>
      <c r="T491" s="5">
        <f>ROUND(R491*(1-S491),2)</f>
        <v>163.25</v>
      </c>
      <c r="U491" s="5">
        <f>ROUND(R491*(1+S491),2)</f>
        <v>272.09</v>
      </c>
      <c r="V491" t="s">
        <v>1419</v>
      </c>
      <c r="W491" t="s">
        <v>1592</v>
      </c>
      <c r="X491" t="s">
        <v>1660</v>
      </c>
      <c r="Y491" t="s">
        <v>98</v>
      </c>
      <c r="Z491" t="s">
        <v>325</v>
      </c>
      <c r="AA491" s="6">
        <f>J491/I491</f>
        <v>7.0</v>
      </c>
      <c r="AB491" s="6">
        <f>J491-F491</f>
        <v>1.0</v>
      </c>
      <c r="AC491" s="5">
        <f>L491*(1-S491)</f>
        <v>114.29249999999999</v>
      </c>
      <c r="AD491" s="5">
        <f>L491*(1+S491)</f>
        <v>190.48749999999998</v>
      </c>
    </row>
    <row r="492" spans="1:30">
      <c r="A492" t="s">
        <v>1667</v>
      </c>
      <c r="B492" t="s">
        <v>41</v>
      </c>
      <c r="C492" t="s">
        <v>1589</v>
      </c>
      <c r="D492" t="s">
        <v>1668</v>
      </c>
      <c r="E492" t="s">
        <v>1669</v>
      </c>
      <c r="F492" s="9">
        <v>18</v>
      </c>
      <c r="G492" t="s">
        <v>164</v>
      </c>
      <c r="H492" s="7">
        <v>0.05</v>
      </c>
      <c r="I492" s="9">
        <v>1</v>
      </c>
      <c r="J492" s="6">
        <f>CEILING(F492*(1+H492),I492)</f>
        <v>19</v>
      </c>
      <c r="K492" s="9">
        <v>8.710000000000001</v>
      </c>
      <c r="L492" s="5">
        <f>ROUND(J492*K492,2)</f>
        <v>165.49</v>
      </c>
      <c r="M492" s="9">
        <v>0.16</v>
      </c>
      <c r="N492" s="6">
        <f>ROUND(F492*M492,3)</f>
        <v>2.88</v>
      </c>
      <c r="O492" s="5">
        <f>'Labor rates'!B10</f>
        <v>68</v>
      </c>
      <c r="P492" s="5">
        <f>ROUND(N492*O492,2)</f>
        <v>195.84</v>
      </c>
      <c r="Q492" s="9">
        <v>0</v>
      </c>
      <c r="R492" s="5">
        <f>ROUND(L492+P492+Q492,2)</f>
        <v>361.33</v>
      </c>
      <c r="S492" s="7">
        <v>0.25</v>
      </c>
      <c r="T492" s="5">
        <f>ROUND(R492*(1-S492),2)</f>
        <v>271.0</v>
      </c>
      <c r="U492" s="5">
        <f>ROUND(R492*(1+S492),2)</f>
        <v>451.66</v>
      </c>
      <c r="V492" t="s">
        <v>1419</v>
      </c>
      <c r="W492" t="s">
        <v>1592</v>
      </c>
      <c r="X492" t="s">
        <v>1660</v>
      </c>
      <c r="Y492" t="s">
        <v>98</v>
      </c>
      <c r="Z492" t="s">
        <v>325</v>
      </c>
      <c r="AA492" s="6">
        <f>J492/I492</f>
        <v>19.0</v>
      </c>
      <c r="AB492" s="6">
        <f>J492-F492</f>
        <v>1.0</v>
      </c>
      <c r="AC492" s="5">
        <f>L492*(1-S492)</f>
        <v>124.1175</v>
      </c>
      <c r="AD492" s="5">
        <f>L492*(1+S492)</f>
        <v>206.8625</v>
      </c>
    </row>
    <row r="493" spans="1:30">
      <c r="A493" t="s">
        <v>1670</v>
      </c>
      <c r="B493" t="s">
        <v>41</v>
      </c>
      <c r="C493" t="s">
        <v>1589</v>
      </c>
      <c r="D493" t="s">
        <v>1671</v>
      </c>
      <c r="E493" t="s">
        <v>1672</v>
      </c>
      <c r="F493" s="9">
        <v>3</v>
      </c>
      <c r="G493" t="s">
        <v>164</v>
      </c>
      <c r="H493" s="7">
        <v>0.05</v>
      </c>
      <c r="I493" s="9">
        <v>1</v>
      </c>
      <c r="J493" s="6">
        <f>CEILING(F493*(1+H493),I493)</f>
        <v>4</v>
      </c>
      <c r="K493" s="9">
        <v>30.48</v>
      </c>
      <c r="L493" s="5">
        <f>ROUND(J493*K493,2)</f>
        <v>121.92</v>
      </c>
      <c r="M493" s="9">
        <v>0.16</v>
      </c>
      <c r="N493" s="6">
        <f>ROUND(F493*M493,3)</f>
        <v>0.48</v>
      </c>
      <c r="O493" s="5">
        <f>'Labor rates'!B10</f>
        <v>68</v>
      </c>
      <c r="P493" s="5">
        <f>ROUND(N493*O493,2)</f>
        <v>32.64</v>
      </c>
      <c r="Q493" s="9">
        <v>0</v>
      </c>
      <c r="R493" s="5">
        <f>ROUND(L493+P493+Q493,2)</f>
        <v>154.56</v>
      </c>
      <c r="S493" s="7">
        <v>0.25</v>
      </c>
      <c r="T493" s="5">
        <f>ROUND(R493*(1-S493),2)</f>
        <v>115.92</v>
      </c>
      <c r="U493" s="5">
        <f>ROUND(R493*(1+S493),2)</f>
        <v>193.2</v>
      </c>
      <c r="V493" t="s">
        <v>1419</v>
      </c>
      <c r="W493" t="s">
        <v>1592</v>
      </c>
      <c r="X493" t="s">
        <v>1660</v>
      </c>
      <c r="Y493" t="s">
        <v>98</v>
      </c>
      <c r="Z493" t="s">
        <v>325</v>
      </c>
      <c r="AA493" s="6">
        <f>J493/I493</f>
        <v>4.0</v>
      </c>
      <c r="AB493" s="6">
        <f>J493-F493</f>
        <v>1.0</v>
      </c>
      <c r="AC493" s="5">
        <f>L493*(1-S493)</f>
        <v>91.44</v>
      </c>
      <c r="AD493" s="5">
        <f>L493*(1+S493)</f>
        <v>152.4</v>
      </c>
    </row>
    <row r="494" spans="1:30">
      <c r="A494" t="s">
        <v>1673</v>
      </c>
      <c r="B494" t="s">
        <v>41</v>
      </c>
      <c r="C494" t="s">
        <v>1674</v>
      </c>
      <c r="D494" t="s">
        <v>1675</v>
      </c>
      <c r="E494" t="s">
        <v>1676</v>
      </c>
      <c r="F494" s="9">
        <v>4</v>
      </c>
      <c r="G494" t="s">
        <v>164</v>
      </c>
      <c r="H494" s="7">
        <v>0</v>
      </c>
      <c r="I494" s="9">
        <v>1</v>
      </c>
      <c r="J494" s="6">
        <f>CEILING(F494*(1+H494),I494)</f>
        <v>4</v>
      </c>
      <c r="K494" s="9">
        <v>24</v>
      </c>
      <c r="L494" s="5">
        <f>ROUND(J494*K494,2)</f>
        <v>96.0</v>
      </c>
      <c r="M494" s="9">
        <v>0.22</v>
      </c>
      <c r="N494" s="6">
        <f>ROUND(F494*M494,3)</f>
        <v>0.88</v>
      </c>
      <c r="O494" s="5">
        <f>'Labor rates'!B10</f>
        <v>68</v>
      </c>
      <c r="P494" s="5">
        <f>ROUND(N494*O494,2)</f>
        <v>59.84</v>
      </c>
      <c r="Q494" s="9">
        <v>0</v>
      </c>
      <c r="R494" s="5">
        <f>ROUND(L494+P494+Q494,2)</f>
        <v>155.84</v>
      </c>
      <c r="S494" s="7">
        <v>0.25</v>
      </c>
      <c r="T494" s="5">
        <f>ROUND(R494*(1-S494),2)</f>
        <v>116.88</v>
      </c>
      <c r="U494" s="5">
        <f>ROUND(R494*(1+S494),2)</f>
        <v>194.8</v>
      </c>
      <c r="V494" t="s">
        <v>95</v>
      </c>
      <c r="W494" t="s">
        <v>1677</v>
      </c>
      <c r="X494" t="s">
        <v>1678</v>
      </c>
      <c r="Y494" t="s">
        <v>98</v>
      </c>
      <c r="Z494" t="s">
        <v>325</v>
      </c>
      <c r="AA494" s="6">
        <f>J494/I494</f>
        <v>4.0</v>
      </c>
      <c r="AB494" s="6">
        <f>J494-F494</f>
        <v>0.0</v>
      </c>
      <c r="AC494" s="5">
        <f>L494*(1-S494)</f>
        <v>72.0</v>
      </c>
      <c r="AD494" s="5">
        <f>L494*(1+S494)</f>
        <v>120.0</v>
      </c>
    </row>
    <row r="495" spans="1:30">
      <c r="A495" t="s">
        <v>1679</v>
      </c>
      <c r="B495" t="s">
        <v>41</v>
      </c>
      <c r="C495" t="s">
        <v>1674</v>
      </c>
      <c r="D495" t="s">
        <v>1680</v>
      </c>
      <c r="E495" t="s">
        <v>1681</v>
      </c>
      <c r="F495" s="9">
        <v>3</v>
      </c>
      <c r="G495" t="s">
        <v>164</v>
      </c>
      <c r="H495" s="7">
        <v>0</v>
      </c>
      <c r="I495" s="9">
        <v>1</v>
      </c>
      <c r="J495" s="6">
        <f>CEILING(F495*(1+H495),I495)</f>
        <v>3</v>
      </c>
      <c r="K495" s="9">
        <v>22</v>
      </c>
      <c r="L495" s="5">
        <f>ROUND(J495*K495,2)</f>
        <v>66.0</v>
      </c>
      <c r="M495" s="9">
        <v>0.22</v>
      </c>
      <c r="N495" s="6">
        <f>ROUND(F495*M495,3)</f>
        <v>0.66</v>
      </c>
      <c r="O495" s="5">
        <f>'Labor rates'!B10</f>
        <v>68</v>
      </c>
      <c r="P495" s="5">
        <f>ROUND(N495*O495,2)</f>
        <v>44.88</v>
      </c>
      <c r="Q495" s="9">
        <v>0</v>
      </c>
      <c r="R495" s="5">
        <f>ROUND(L495+P495+Q495,2)</f>
        <v>110.88</v>
      </c>
      <c r="S495" s="7">
        <v>0.25</v>
      </c>
      <c r="T495" s="5">
        <f>ROUND(R495*(1-S495),2)</f>
        <v>83.16</v>
      </c>
      <c r="U495" s="5">
        <f>ROUND(R495*(1+S495),2)</f>
        <v>138.6</v>
      </c>
      <c r="V495" t="s">
        <v>95</v>
      </c>
      <c r="W495" t="s">
        <v>1677</v>
      </c>
      <c r="X495" t="s">
        <v>1678</v>
      </c>
      <c r="Y495" t="s">
        <v>98</v>
      </c>
      <c r="Z495" t="s">
        <v>325</v>
      </c>
      <c r="AA495" s="6">
        <f>J495/I495</f>
        <v>3.0</v>
      </c>
      <c r="AB495" s="6">
        <f>J495-F495</f>
        <v>0.0</v>
      </c>
      <c r="AC495" s="5">
        <f>L495*(1-S495)</f>
        <v>49.5</v>
      </c>
      <c r="AD495" s="5">
        <f>L495*(1+S495)</f>
        <v>82.5</v>
      </c>
    </row>
    <row r="496" spans="1:30">
      <c r="A496" t="s">
        <v>1682</v>
      </c>
      <c r="B496" t="s">
        <v>41</v>
      </c>
      <c r="C496" t="s">
        <v>1674</v>
      </c>
      <c r="D496" t="s">
        <v>1683</v>
      </c>
      <c r="E496" t="s">
        <v>1684</v>
      </c>
      <c r="F496" s="9">
        <v>5</v>
      </c>
      <c r="G496" t="s">
        <v>164</v>
      </c>
      <c r="H496" s="7">
        <v>0</v>
      </c>
      <c r="I496" s="9">
        <v>1</v>
      </c>
      <c r="J496" s="6">
        <f>CEILING(F496*(1+H496),I496)</f>
        <v>5</v>
      </c>
      <c r="K496" s="9">
        <v>16</v>
      </c>
      <c r="L496" s="5">
        <f>ROUND(J496*K496,2)</f>
        <v>80.0</v>
      </c>
      <c r="M496" s="9">
        <v>0.22</v>
      </c>
      <c r="N496" s="6">
        <f>ROUND(F496*M496,3)</f>
        <v>1.1</v>
      </c>
      <c r="O496" s="5">
        <f>'Labor rates'!B10</f>
        <v>68</v>
      </c>
      <c r="P496" s="5">
        <f>ROUND(N496*O496,2)</f>
        <v>74.8</v>
      </c>
      <c r="Q496" s="9">
        <v>0</v>
      </c>
      <c r="R496" s="5">
        <f>ROUND(L496+P496+Q496,2)</f>
        <v>154.8</v>
      </c>
      <c r="S496" s="7">
        <v>0.25</v>
      </c>
      <c r="T496" s="5">
        <f>ROUND(R496*(1-S496),2)</f>
        <v>116.1</v>
      </c>
      <c r="U496" s="5">
        <f>ROUND(R496*(1+S496),2)</f>
        <v>193.5</v>
      </c>
      <c r="V496" t="s">
        <v>95</v>
      </c>
      <c r="W496" t="s">
        <v>1677</v>
      </c>
      <c r="X496" t="s">
        <v>1678</v>
      </c>
      <c r="Y496" t="s">
        <v>98</v>
      </c>
      <c r="Z496" t="s">
        <v>325</v>
      </c>
      <c r="AA496" s="6">
        <f>J496/I496</f>
        <v>5.0</v>
      </c>
      <c r="AB496" s="6">
        <f>J496-F496</f>
        <v>0.0</v>
      </c>
      <c r="AC496" s="5">
        <f>L496*(1-S496)</f>
        <v>60.0</v>
      </c>
      <c r="AD496" s="5">
        <f>L496*(1+S496)</f>
        <v>100.0</v>
      </c>
    </row>
    <row r="497" spans="1:30">
      <c r="A497" t="s">
        <v>1685</v>
      </c>
      <c r="B497" t="s">
        <v>41</v>
      </c>
      <c r="C497" t="s">
        <v>1674</v>
      </c>
      <c r="D497" t="s">
        <v>1686</v>
      </c>
      <c r="E497" t="s">
        <v>1687</v>
      </c>
      <c r="F497" s="9">
        <v>8</v>
      </c>
      <c r="G497" t="s">
        <v>164</v>
      </c>
      <c r="H497" s="7">
        <v>0</v>
      </c>
      <c r="I497" s="9">
        <v>1</v>
      </c>
      <c r="J497" s="6">
        <f>CEILING(F497*(1+H497),I497)</f>
        <v>8</v>
      </c>
      <c r="K497" s="9">
        <v>3</v>
      </c>
      <c r="L497" s="5">
        <f>ROUND(J497*K497,2)</f>
        <v>24.0</v>
      </c>
      <c r="M497" s="9">
        <v>0.12</v>
      </c>
      <c r="N497" s="6">
        <f>ROUND(F497*M497,3)</f>
        <v>0.96</v>
      </c>
      <c r="O497" s="5">
        <f>'Labor rates'!B10</f>
        <v>68</v>
      </c>
      <c r="P497" s="5">
        <f>ROUND(N497*O497,2)</f>
        <v>65.28</v>
      </c>
      <c r="Q497" s="9">
        <v>0</v>
      </c>
      <c r="R497" s="5">
        <f>ROUND(L497+P497+Q497,2)</f>
        <v>89.28</v>
      </c>
      <c r="S497" s="7">
        <v>0.25</v>
      </c>
      <c r="T497" s="5">
        <f>ROUND(R497*(1-S497),2)</f>
        <v>66.96</v>
      </c>
      <c r="U497" s="5">
        <f>ROUND(R497*(1+S497),2)</f>
        <v>111.6</v>
      </c>
      <c r="V497" t="s">
        <v>95</v>
      </c>
      <c r="W497" t="s">
        <v>1677</v>
      </c>
      <c r="X497" t="s">
        <v>1678</v>
      </c>
      <c r="Y497" t="s">
        <v>98</v>
      </c>
      <c r="Z497" t="s">
        <v>325</v>
      </c>
      <c r="AA497" s="6">
        <f>J497/I497</f>
        <v>8.0</v>
      </c>
      <c r="AB497" s="6">
        <f>J497-F497</f>
        <v>0.0</v>
      </c>
      <c r="AC497" s="5">
        <f>L497*(1-S497)</f>
        <v>18.0</v>
      </c>
      <c r="AD497" s="5">
        <f>L497*(1+S497)</f>
        <v>30.0</v>
      </c>
    </row>
    <row r="498" spans="1:30">
      <c r="A498" t="s">
        <v>1688</v>
      </c>
      <c r="B498" t="s">
        <v>41</v>
      </c>
      <c r="C498" t="s">
        <v>1674</v>
      </c>
      <c r="D498" t="s">
        <v>1689</v>
      </c>
      <c r="E498" t="s">
        <v>1690</v>
      </c>
      <c r="F498" s="9">
        <v>8</v>
      </c>
      <c r="G498" t="s">
        <v>164</v>
      </c>
      <c r="H498" s="7">
        <v>0</v>
      </c>
      <c r="I498" s="9">
        <v>1</v>
      </c>
      <c r="J498" s="6">
        <f>CEILING(F498*(1+H498),I498)</f>
        <v>8</v>
      </c>
      <c r="K498" s="9">
        <v>8</v>
      </c>
      <c r="L498" s="5">
        <f>ROUND(J498*K498,2)</f>
        <v>64.0</v>
      </c>
      <c r="M498" s="9">
        <v>0.15</v>
      </c>
      <c r="N498" s="6">
        <f>ROUND(F498*M498,3)</f>
        <v>1.2</v>
      </c>
      <c r="O498" s="5">
        <f>'Labor rates'!B10</f>
        <v>68</v>
      </c>
      <c r="P498" s="5">
        <f>ROUND(N498*O498,2)</f>
        <v>81.6</v>
      </c>
      <c r="Q498" s="9">
        <v>0</v>
      </c>
      <c r="R498" s="5">
        <f>ROUND(L498+P498+Q498,2)</f>
        <v>145.6</v>
      </c>
      <c r="S498" s="7">
        <v>0.25</v>
      </c>
      <c r="T498" s="5">
        <f>ROUND(R498*(1-S498),2)</f>
        <v>109.2</v>
      </c>
      <c r="U498" s="5">
        <f>ROUND(R498*(1+S498),2)</f>
        <v>182.0</v>
      </c>
      <c r="V498" t="s">
        <v>95</v>
      </c>
      <c r="W498" t="s">
        <v>1677</v>
      </c>
      <c r="X498" t="s">
        <v>1678</v>
      </c>
      <c r="Y498" t="s">
        <v>98</v>
      </c>
      <c r="Z498" t="s">
        <v>325</v>
      </c>
      <c r="AA498" s="6">
        <f>J498/I498</f>
        <v>8.0</v>
      </c>
      <c r="AB498" s="6">
        <f>J498-F498</f>
        <v>0.0</v>
      </c>
      <c r="AC498" s="5">
        <f>L498*(1-S498)</f>
        <v>48.0</v>
      </c>
      <c r="AD498" s="5">
        <f>L498*(1+S498)</f>
        <v>80.0</v>
      </c>
    </row>
    <row r="499" spans="1:30">
      <c r="A499" t="s">
        <v>1691</v>
      </c>
      <c r="B499" t="s">
        <v>41</v>
      </c>
      <c r="C499" t="s">
        <v>1674</v>
      </c>
      <c r="D499" t="s">
        <v>1692</v>
      </c>
      <c r="E499" t="s">
        <v>1693</v>
      </c>
      <c r="F499" s="9">
        <v>8</v>
      </c>
      <c r="G499" t="s">
        <v>164</v>
      </c>
      <c r="H499" s="7">
        <v>0</v>
      </c>
      <c r="I499" s="9">
        <v>1</v>
      </c>
      <c r="J499" s="6">
        <f>CEILING(F499*(1+H499),I499)</f>
        <v>8</v>
      </c>
      <c r="K499" s="9">
        <v>20</v>
      </c>
      <c r="L499" s="5">
        <f>ROUND(J499*K499,2)</f>
        <v>160.0</v>
      </c>
      <c r="M499" s="9">
        <v>0.12</v>
      </c>
      <c r="N499" s="6">
        <f>ROUND(F499*M499,3)</f>
        <v>0.96</v>
      </c>
      <c r="O499" s="5">
        <f>'Labor rates'!B10</f>
        <v>68</v>
      </c>
      <c r="P499" s="5">
        <f>ROUND(N499*O499,2)</f>
        <v>65.28</v>
      </c>
      <c r="Q499" s="9">
        <v>0</v>
      </c>
      <c r="R499" s="5">
        <f>ROUND(L499+P499+Q499,2)</f>
        <v>225.28</v>
      </c>
      <c r="S499" s="7">
        <v>0.25</v>
      </c>
      <c r="T499" s="5">
        <f>ROUND(R499*(1-S499),2)</f>
        <v>168.96</v>
      </c>
      <c r="U499" s="5">
        <f>ROUND(R499*(1+S499),2)</f>
        <v>281.6</v>
      </c>
      <c r="V499" t="s">
        <v>95</v>
      </c>
      <c r="W499" t="s">
        <v>1677</v>
      </c>
      <c r="X499" t="s">
        <v>1678</v>
      </c>
      <c r="Y499" t="s">
        <v>98</v>
      </c>
      <c r="Z499" t="s">
        <v>325</v>
      </c>
      <c r="AA499" s="6">
        <f>J499/I499</f>
        <v>8.0</v>
      </c>
      <c r="AB499" s="6">
        <f>J499-F499</f>
        <v>0.0</v>
      </c>
      <c r="AC499" s="5">
        <f>L499*(1-S499)</f>
        <v>120.0</v>
      </c>
      <c r="AD499" s="5">
        <f>L499*(1+S499)</f>
        <v>200.0</v>
      </c>
    </row>
    <row r="500" spans="1:30">
      <c r="A500" t="s">
        <v>1694</v>
      </c>
      <c r="B500" t="s">
        <v>41</v>
      </c>
      <c r="C500" t="s">
        <v>1674</v>
      </c>
      <c r="D500" t="s">
        <v>1695</v>
      </c>
      <c r="E500" t="s">
        <v>1696</v>
      </c>
      <c r="F500" s="9">
        <v>24</v>
      </c>
      <c r="G500" t="s">
        <v>164</v>
      </c>
      <c r="H500" s="7">
        <v>0</v>
      </c>
      <c r="I500" s="9">
        <v>1</v>
      </c>
      <c r="J500" s="6">
        <f>CEILING(F500*(1+H500),I500)</f>
        <v>24</v>
      </c>
      <c r="K500" s="9">
        <v>3</v>
      </c>
      <c r="L500" s="5">
        <f>ROUND(J500*K500,2)</f>
        <v>72.0</v>
      </c>
      <c r="M500" s="9">
        <v>0.08</v>
      </c>
      <c r="N500" s="6">
        <f>ROUND(F500*M500,3)</f>
        <v>1.92</v>
      </c>
      <c r="O500" s="5">
        <f>'Labor rates'!B10</f>
        <v>68</v>
      </c>
      <c r="P500" s="5">
        <f>ROUND(N500*O500,2)</f>
        <v>130.56</v>
      </c>
      <c r="Q500" s="9">
        <v>0</v>
      </c>
      <c r="R500" s="5">
        <f>ROUND(L500+P500+Q500,2)</f>
        <v>202.56</v>
      </c>
      <c r="S500" s="7">
        <v>0.25</v>
      </c>
      <c r="T500" s="5">
        <f>ROUND(R500*(1-S500),2)</f>
        <v>151.92</v>
      </c>
      <c r="U500" s="5">
        <f>ROUND(R500*(1+S500),2)</f>
        <v>253.2</v>
      </c>
      <c r="V500" t="s">
        <v>95</v>
      </c>
      <c r="W500" t="s">
        <v>1677</v>
      </c>
      <c r="X500" t="s">
        <v>1678</v>
      </c>
      <c r="Y500" t="s">
        <v>98</v>
      </c>
      <c r="Z500" t="s">
        <v>325</v>
      </c>
      <c r="AA500" s="6">
        <f>J500/I500</f>
        <v>24.0</v>
      </c>
      <c r="AB500" s="6">
        <f>J500-F500</f>
        <v>0.0</v>
      </c>
      <c r="AC500" s="5">
        <f>L500*(1-S500)</f>
        <v>54.0</v>
      </c>
      <c r="AD500" s="5">
        <f>L500*(1+S500)</f>
        <v>90.0</v>
      </c>
    </row>
    <row r="501" spans="1:30">
      <c r="A501" t="s">
        <v>1697</v>
      </c>
      <c r="B501" t="s">
        <v>41</v>
      </c>
      <c r="C501" t="s">
        <v>1674</v>
      </c>
      <c r="D501" t="s">
        <v>1698</v>
      </c>
      <c r="E501" t="s">
        <v>1699</v>
      </c>
      <c r="F501" s="9">
        <v>4</v>
      </c>
      <c r="G501" t="s">
        <v>164</v>
      </c>
      <c r="H501" s="7">
        <v>0</v>
      </c>
      <c r="I501" s="9">
        <v>1</v>
      </c>
      <c r="J501" s="6">
        <f>CEILING(F501*(1+H501),I501)</f>
        <v>4</v>
      </c>
      <c r="K501" s="9">
        <v>16</v>
      </c>
      <c r="L501" s="5">
        <f>ROUND(J501*K501,2)</f>
        <v>64.0</v>
      </c>
      <c r="M501" s="9">
        <v>0.1</v>
      </c>
      <c r="N501" s="6">
        <f>ROUND(F501*M501,3)</f>
        <v>0.4</v>
      </c>
      <c r="O501" s="5">
        <f>'Labor rates'!B10</f>
        <v>68</v>
      </c>
      <c r="P501" s="5">
        <f>ROUND(N501*O501,2)</f>
        <v>27.2</v>
      </c>
      <c r="Q501" s="9">
        <v>0</v>
      </c>
      <c r="R501" s="5">
        <f>ROUND(L501+P501+Q501,2)</f>
        <v>91.2</v>
      </c>
      <c r="S501" s="7">
        <v>0.25</v>
      </c>
      <c r="T501" s="5">
        <f>ROUND(R501*(1-S501),2)</f>
        <v>68.4</v>
      </c>
      <c r="U501" s="5">
        <f>ROUND(R501*(1+S501),2)</f>
        <v>114.0</v>
      </c>
      <c r="V501" t="s">
        <v>95</v>
      </c>
      <c r="W501" t="s">
        <v>1677</v>
      </c>
      <c r="X501" t="s">
        <v>1678</v>
      </c>
      <c r="Y501" t="s">
        <v>98</v>
      </c>
      <c r="Z501" t="s">
        <v>325</v>
      </c>
      <c r="AA501" s="6">
        <f>J501/I501</f>
        <v>4.0</v>
      </c>
      <c r="AB501" s="6">
        <f>J501-F501</f>
        <v>0.0</v>
      </c>
      <c r="AC501" s="5">
        <f>L501*(1-S501)</f>
        <v>48.0</v>
      </c>
      <c r="AD501" s="5">
        <f>L501*(1+S501)</f>
        <v>80.0</v>
      </c>
    </row>
    <row r="502" spans="1:30">
      <c r="A502" t="s">
        <v>1700</v>
      </c>
      <c r="B502" t="s">
        <v>41</v>
      </c>
      <c r="C502" t="s">
        <v>1674</v>
      </c>
      <c r="D502" t="s">
        <v>1701</v>
      </c>
      <c r="E502" t="s">
        <v>1702</v>
      </c>
      <c r="F502" s="9">
        <v>4</v>
      </c>
      <c r="G502" t="s">
        <v>164</v>
      </c>
      <c r="H502" s="7">
        <v>0</v>
      </c>
      <c r="I502" s="9">
        <v>1</v>
      </c>
      <c r="J502" s="6">
        <f>CEILING(F502*(1+H502),I502)</f>
        <v>4</v>
      </c>
      <c r="K502" s="9">
        <v>12</v>
      </c>
      <c r="L502" s="5">
        <f>ROUND(J502*K502,2)</f>
        <v>48.0</v>
      </c>
      <c r="M502" s="9">
        <v>0.1</v>
      </c>
      <c r="N502" s="6">
        <f>ROUND(F502*M502,3)</f>
        <v>0.4</v>
      </c>
      <c r="O502" s="5">
        <f>'Labor rates'!B10</f>
        <v>68</v>
      </c>
      <c r="P502" s="5">
        <f>ROUND(N502*O502,2)</f>
        <v>27.2</v>
      </c>
      <c r="Q502" s="9">
        <v>0</v>
      </c>
      <c r="R502" s="5">
        <f>ROUND(L502+P502+Q502,2)</f>
        <v>75.2</v>
      </c>
      <c r="S502" s="7">
        <v>0.25</v>
      </c>
      <c r="T502" s="5">
        <f>ROUND(R502*(1-S502),2)</f>
        <v>56.4</v>
      </c>
      <c r="U502" s="5">
        <f>ROUND(R502*(1+S502),2)</f>
        <v>94.0</v>
      </c>
      <c r="V502" t="s">
        <v>95</v>
      </c>
      <c r="W502" t="s">
        <v>1677</v>
      </c>
      <c r="X502" t="s">
        <v>1678</v>
      </c>
      <c r="Y502" t="s">
        <v>98</v>
      </c>
      <c r="Z502" t="s">
        <v>325</v>
      </c>
      <c r="AA502" s="6">
        <f>J502/I502</f>
        <v>4.0</v>
      </c>
      <c r="AB502" s="6">
        <f>J502-F502</f>
        <v>0.0</v>
      </c>
      <c r="AC502" s="5">
        <f>L502*(1-S502)</f>
        <v>36.0</v>
      </c>
      <c r="AD502" s="5">
        <f>L502*(1+S502)</f>
        <v>60.0</v>
      </c>
    </row>
    <row r="503" spans="1:30">
      <c r="A503" t="s">
        <v>1703</v>
      </c>
      <c r="B503" t="s">
        <v>41</v>
      </c>
      <c r="C503" t="s">
        <v>1674</v>
      </c>
      <c r="D503" t="s">
        <v>1704</v>
      </c>
      <c r="E503" t="s">
        <v>1705</v>
      </c>
      <c r="F503" s="9">
        <v>52</v>
      </c>
      <c r="G503" t="s">
        <v>164</v>
      </c>
      <c r="H503" s="7">
        <v>0</v>
      </c>
      <c r="I503" s="9">
        <v>1</v>
      </c>
      <c r="J503" s="6">
        <f>CEILING(F503*(1+H503),I503)</f>
        <v>52</v>
      </c>
      <c r="K503" s="9">
        <v>4</v>
      </c>
      <c r="L503" s="5">
        <f>ROUND(J503*K503,2)</f>
        <v>208.0</v>
      </c>
      <c r="M503" s="9">
        <v>0.1</v>
      </c>
      <c r="N503" s="6">
        <f>ROUND(F503*M503,3)</f>
        <v>5.2</v>
      </c>
      <c r="O503" s="5">
        <f>'Labor rates'!B10</f>
        <v>68</v>
      </c>
      <c r="P503" s="5">
        <f>ROUND(N503*O503,2)</f>
        <v>353.6</v>
      </c>
      <c r="Q503" s="9">
        <v>0</v>
      </c>
      <c r="R503" s="5">
        <f>ROUND(L503+P503+Q503,2)</f>
        <v>561.6</v>
      </c>
      <c r="S503" s="7">
        <v>0.25</v>
      </c>
      <c r="T503" s="5">
        <f>ROUND(R503*(1-S503),2)</f>
        <v>421.2</v>
      </c>
      <c r="U503" s="5">
        <f>ROUND(R503*(1+S503),2)</f>
        <v>702.0</v>
      </c>
      <c r="V503" t="s">
        <v>95</v>
      </c>
      <c r="W503" t="s">
        <v>1677</v>
      </c>
      <c r="X503" t="s">
        <v>1678</v>
      </c>
      <c r="Y503" t="s">
        <v>98</v>
      </c>
      <c r="Z503" t="s">
        <v>325</v>
      </c>
      <c r="AA503" s="6">
        <f>J503/I503</f>
        <v>52.0</v>
      </c>
      <c r="AB503" s="6">
        <f>J503-F503</f>
        <v>0.0</v>
      </c>
      <c r="AC503" s="5">
        <f>L503*(1-S503)</f>
        <v>156.0</v>
      </c>
      <c r="AD503" s="5">
        <f>L503*(1+S503)</f>
        <v>260.0</v>
      </c>
    </row>
    <row r="504" spans="1:30">
      <c r="A504" t="s">
        <v>1706</v>
      </c>
      <c r="B504" t="s">
        <v>41</v>
      </c>
      <c r="C504" t="s">
        <v>1674</v>
      </c>
      <c r="D504" t="s">
        <v>1707</v>
      </c>
      <c r="E504" t="s">
        <v>1708</v>
      </c>
      <c r="F504" s="9">
        <v>100</v>
      </c>
      <c r="G504" t="s">
        <v>94</v>
      </c>
      <c r="H504" s="7">
        <v>0</v>
      </c>
      <c r="I504" s="9">
        <v>1</v>
      </c>
      <c r="J504" s="6">
        <f>CEILING(F504*(1+H504),I504)</f>
        <v>100</v>
      </c>
      <c r="K504" s="9">
        <v>1.1</v>
      </c>
      <c r="L504" s="5">
        <f>ROUND(J504*K504,2)</f>
        <v>110.0</v>
      </c>
      <c r="M504" s="9">
        <v>0.02</v>
      </c>
      <c r="N504" s="6">
        <f>ROUND(F504*M504,3)</f>
        <v>2.0</v>
      </c>
      <c r="O504" s="5">
        <f>'Labor rates'!B10</f>
        <v>68</v>
      </c>
      <c r="P504" s="5">
        <f>ROUND(N504*O504,2)</f>
        <v>136.0</v>
      </c>
      <c r="Q504" s="9">
        <v>0</v>
      </c>
      <c r="R504" s="5">
        <f>ROUND(L504+P504+Q504,2)</f>
        <v>246.0</v>
      </c>
      <c r="S504" s="7">
        <v>0.25</v>
      </c>
      <c r="T504" s="5">
        <f>ROUND(R504*(1-S504),2)</f>
        <v>184.5</v>
      </c>
      <c r="U504" s="5">
        <f>ROUND(R504*(1+S504),2)</f>
        <v>307.5</v>
      </c>
      <c r="V504" t="s">
        <v>95</v>
      </c>
      <c r="W504" t="s">
        <v>1677</v>
      </c>
      <c r="X504" t="s">
        <v>1678</v>
      </c>
      <c r="Y504" t="s">
        <v>98</v>
      </c>
      <c r="Z504" t="s">
        <v>325</v>
      </c>
      <c r="AA504" s="6">
        <f>J504/I504</f>
        <v>100.0</v>
      </c>
      <c r="AB504" s="6">
        <f>J504-F504</f>
        <v>0.0</v>
      </c>
      <c r="AC504" s="5">
        <f>L504*(1-S504)</f>
        <v>82.5</v>
      </c>
      <c r="AD504" s="5">
        <f>L504*(1+S504)</f>
        <v>137.5</v>
      </c>
    </row>
    <row r="505" spans="1:30">
      <c r="A505" t="s">
        <v>1709</v>
      </c>
      <c r="B505" t="s">
        <v>41</v>
      </c>
      <c r="C505" t="s">
        <v>1674</v>
      </c>
      <c r="D505" t="s">
        <v>1710</v>
      </c>
      <c r="E505" t="s">
        <v>1711</v>
      </c>
      <c r="F505" s="9">
        <v>208</v>
      </c>
      <c r="G505" t="s">
        <v>164</v>
      </c>
      <c r="H505" s="7">
        <v>0</v>
      </c>
      <c r="I505" s="9">
        <v>1</v>
      </c>
      <c r="J505" s="6">
        <f>CEILING(F505*(1+H505),I505)</f>
        <v>208</v>
      </c>
      <c r="K505" s="9">
        <v>0.12</v>
      </c>
      <c r="L505" s="5">
        <f>ROUND(J505*K505,2)</f>
        <v>24.96</v>
      </c>
      <c r="M505" s="9">
        <v>0.008</v>
      </c>
      <c r="N505" s="6">
        <f>ROUND(F505*M505,3)</f>
        <v>1.664</v>
      </c>
      <c r="O505" s="5">
        <f>'Labor rates'!B10</f>
        <v>68</v>
      </c>
      <c r="P505" s="5">
        <f>ROUND(N505*O505,2)</f>
        <v>113.15</v>
      </c>
      <c r="Q505" s="9">
        <v>0</v>
      </c>
      <c r="R505" s="5">
        <f>ROUND(L505+P505+Q505,2)</f>
        <v>138.11</v>
      </c>
      <c r="S505" s="7">
        <v>0.25</v>
      </c>
      <c r="T505" s="5">
        <f>ROUND(R505*(1-S505),2)</f>
        <v>103.58</v>
      </c>
      <c r="U505" s="5">
        <f>ROUND(R505*(1+S505),2)</f>
        <v>172.64</v>
      </c>
      <c r="V505" t="s">
        <v>95</v>
      </c>
      <c r="W505" t="s">
        <v>1677</v>
      </c>
      <c r="X505" t="s">
        <v>1678</v>
      </c>
      <c r="Y505" t="s">
        <v>98</v>
      </c>
      <c r="Z505" t="s">
        <v>325</v>
      </c>
      <c r="AA505" s="6">
        <f>J505/I505</f>
        <v>208.0</v>
      </c>
      <c r="AB505" s="6">
        <f>J505-F505</f>
        <v>0.0</v>
      </c>
      <c r="AC505" s="5">
        <f>L505*(1-S505)</f>
        <v>18.72</v>
      </c>
      <c r="AD505" s="5">
        <f>L505*(1+S505)</f>
        <v>31.200000000000003</v>
      </c>
    </row>
    <row r="506" spans="1:30">
      <c r="A506" t="s">
        <v>1712</v>
      </c>
      <c r="B506" t="s">
        <v>41</v>
      </c>
      <c r="C506" t="s">
        <v>1674</v>
      </c>
      <c r="D506" t="s">
        <v>1713</v>
      </c>
      <c r="E506" t="s">
        <v>1714</v>
      </c>
      <c r="F506" s="9">
        <v>52</v>
      </c>
      <c r="G506" t="s">
        <v>164</v>
      </c>
      <c r="H506" s="7">
        <v>0</v>
      </c>
      <c r="I506" s="9">
        <v>1</v>
      </c>
      <c r="J506" s="6">
        <f>CEILING(F506*(1+H506),I506)</f>
        <v>52</v>
      </c>
      <c r="K506" s="9">
        <v>1.2</v>
      </c>
      <c r="L506" s="5">
        <f>ROUND(J506*K506,2)</f>
        <v>62.4</v>
      </c>
      <c r="M506" s="9">
        <v>0.06</v>
      </c>
      <c r="N506" s="6">
        <f>ROUND(F506*M506,3)</f>
        <v>3.12</v>
      </c>
      <c r="O506" s="5">
        <f>'Labor rates'!B10</f>
        <v>68</v>
      </c>
      <c r="P506" s="5">
        <f>ROUND(N506*O506,2)</f>
        <v>212.16</v>
      </c>
      <c r="Q506" s="9">
        <v>0</v>
      </c>
      <c r="R506" s="5">
        <f>ROUND(L506+P506+Q506,2)</f>
        <v>274.56</v>
      </c>
      <c r="S506" s="7">
        <v>0.25</v>
      </c>
      <c r="T506" s="5">
        <f>ROUND(R506*(1-S506),2)</f>
        <v>205.92</v>
      </c>
      <c r="U506" s="5">
        <f>ROUND(R506*(1+S506),2)</f>
        <v>343.2</v>
      </c>
      <c r="V506" t="s">
        <v>95</v>
      </c>
      <c r="W506" t="s">
        <v>1677</v>
      </c>
      <c r="X506" t="s">
        <v>1678</v>
      </c>
      <c r="Y506" t="s">
        <v>98</v>
      </c>
      <c r="Z506" t="s">
        <v>325</v>
      </c>
      <c r="AA506" s="6">
        <f>J506/I506</f>
        <v>52.0</v>
      </c>
      <c r="AB506" s="6">
        <f>J506-F506</f>
        <v>0.0</v>
      </c>
      <c r="AC506" s="5">
        <f>L506*(1-S506)</f>
        <v>46.8</v>
      </c>
      <c r="AD506" s="5">
        <f>L506*(1+S506)</f>
        <v>78.0</v>
      </c>
    </row>
    <row r="507" spans="1:30">
      <c r="A507" t="s">
        <v>1715</v>
      </c>
      <c r="B507" t="s">
        <v>41</v>
      </c>
      <c r="C507" t="s">
        <v>1674</v>
      </c>
      <c r="D507" t="s">
        <v>1716</v>
      </c>
      <c r="E507" t="s">
        <v>1717</v>
      </c>
      <c r="F507" s="9">
        <v>4</v>
      </c>
      <c r="G507" t="s">
        <v>164</v>
      </c>
      <c r="H507" s="7">
        <v>0</v>
      </c>
      <c r="I507" s="9">
        <v>1</v>
      </c>
      <c r="J507" s="6">
        <f>CEILING(F507*(1+H507),I507)</f>
        <v>4</v>
      </c>
      <c r="K507" s="9">
        <v>45</v>
      </c>
      <c r="L507" s="5">
        <f>ROUND(J507*K507,2)</f>
        <v>180.0</v>
      </c>
      <c r="M507" s="9">
        <v>0.5</v>
      </c>
      <c r="N507" s="6">
        <f>ROUND(F507*M507,3)</f>
        <v>2.0</v>
      </c>
      <c r="O507" s="5">
        <f>'Labor rates'!B10</f>
        <v>68</v>
      </c>
      <c r="P507" s="5">
        <f>ROUND(N507*O507,2)</f>
        <v>136.0</v>
      </c>
      <c r="Q507" s="9">
        <v>0</v>
      </c>
      <c r="R507" s="5">
        <f>ROUND(L507+P507+Q507,2)</f>
        <v>316.0</v>
      </c>
      <c r="S507" s="7">
        <v>0.25</v>
      </c>
      <c r="T507" s="5">
        <f>ROUND(R507*(1-S507),2)</f>
        <v>237.0</v>
      </c>
      <c r="U507" s="5">
        <f>ROUND(R507*(1+S507),2)</f>
        <v>395.0</v>
      </c>
      <c r="V507" t="s">
        <v>95</v>
      </c>
      <c r="W507" t="s">
        <v>1677</v>
      </c>
      <c r="X507" t="s">
        <v>1678</v>
      </c>
      <c r="Y507" t="s">
        <v>98</v>
      </c>
      <c r="Z507" t="s">
        <v>325</v>
      </c>
      <c r="AA507" s="6">
        <f>J507/I507</f>
        <v>4.0</v>
      </c>
      <c r="AB507" s="6">
        <f>J507-F507</f>
        <v>0.0</v>
      </c>
      <c r="AC507" s="5">
        <f>L507*(1-S507)</f>
        <v>135.0</v>
      </c>
      <c r="AD507" s="5">
        <f>L507*(1+S507)</f>
        <v>225.0</v>
      </c>
    </row>
    <row r="508" spans="1:30">
      <c r="A508" t="s">
        <v>1718</v>
      </c>
      <c r="B508" t="s">
        <v>41</v>
      </c>
      <c r="C508" t="s">
        <v>1674</v>
      </c>
      <c r="D508" t="s">
        <v>1719</v>
      </c>
      <c r="E508" t="s">
        <v>1720</v>
      </c>
      <c r="F508" s="9">
        <v>8</v>
      </c>
      <c r="G508" t="s">
        <v>164</v>
      </c>
      <c r="H508" s="7">
        <v>0</v>
      </c>
      <c r="I508" s="9">
        <v>1</v>
      </c>
      <c r="J508" s="6">
        <f>CEILING(F508*(1+H508),I508)</f>
        <v>8</v>
      </c>
      <c r="K508" s="9">
        <v>12</v>
      </c>
      <c r="L508" s="5">
        <f>ROUND(J508*K508,2)</f>
        <v>96.0</v>
      </c>
      <c r="M508" s="9">
        <v>0.12</v>
      </c>
      <c r="N508" s="6">
        <f>ROUND(F508*M508,3)</f>
        <v>0.96</v>
      </c>
      <c r="O508" s="5">
        <f>'Labor rates'!B10</f>
        <v>68</v>
      </c>
      <c r="P508" s="5">
        <f>ROUND(N508*O508,2)</f>
        <v>65.28</v>
      </c>
      <c r="Q508" s="9">
        <v>0</v>
      </c>
      <c r="R508" s="5">
        <f>ROUND(L508+P508+Q508,2)</f>
        <v>161.28</v>
      </c>
      <c r="S508" s="7">
        <v>0.25</v>
      </c>
      <c r="T508" s="5">
        <f>ROUND(R508*(1-S508),2)</f>
        <v>120.96</v>
      </c>
      <c r="U508" s="5">
        <f>ROUND(R508*(1+S508),2)</f>
        <v>201.6</v>
      </c>
      <c r="V508" t="s">
        <v>95</v>
      </c>
      <c r="W508" t="s">
        <v>1677</v>
      </c>
      <c r="X508" t="s">
        <v>1678</v>
      </c>
      <c r="Y508" t="s">
        <v>98</v>
      </c>
      <c r="Z508" t="s">
        <v>325</v>
      </c>
      <c r="AA508" s="6">
        <f>J508/I508</f>
        <v>8.0</v>
      </c>
      <c r="AB508" s="6">
        <f>J508-F508</f>
        <v>0.0</v>
      </c>
      <c r="AC508" s="5">
        <f>L508*(1-S508)</f>
        <v>72.0</v>
      </c>
      <c r="AD508" s="5">
        <f>L508*(1+S508)</f>
        <v>120.0</v>
      </c>
    </row>
    <row r="509" spans="1:30">
      <c r="A509" t="s">
        <v>1721</v>
      </c>
      <c r="B509" t="s">
        <v>41</v>
      </c>
      <c r="C509" t="s">
        <v>1674</v>
      </c>
      <c r="D509" t="s">
        <v>1722</v>
      </c>
      <c r="E509" t="s">
        <v>1723</v>
      </c>
      <c r="F509" s="9">
        <v>8</v>
      </c>
      <c r="G509" t="s">
        <v>117</v>
      </c>
      <c r="H509" s="7">
        <v>0</v>
      </c>
      <c r="I509" s="9">
        <v>1</v>
      </c>
      <c r="J509" s="6">
        <f>CEILING(F509*(1+H509),I509)</f>
        <v>8</v>
      </c>
      <c r="K509" s="9">
        <v>45</v>
      </c>
      <c r="L509" s="5">
        <f>ROUND(J509*K509,2)</f>
        <v>360.0</v>
      </c>
      <c r="M509" s="9">
        <v>0.5</v>
      </c>
      <c r="N509" s="6">
        <f>ROUND(F509*M509,3)</f>
        <v>4.0</v>
      </c>
      <c r="O509" s="5">
        <f>'Labor rates'!B10</f>
        <v>68</v>
      </c>
      <c r="P509" s="5">
        <f>ROUND(N509*O509,2)</f>
        <v>272.0</v>
      </c>
      <c r="Q509" s="9">
        <v>0</v>
      </c>
      <c r="R509" s="5">
        <f>ROUND(L509+P509+Q509,2)</f>
        <v>632.0</v>
      </c>
      <c r="S509" s="7">
        <v>0.25</v>
      </c>
      <c r="T509" s="5">
        <f>ROUND(R509*(1-S509),2)</f>
        <v>474.0</v>
      </c>
      <c r="U509" s="5">
        <f>ROUND(R509*(1+S509),2)</f>
        <v>790.0</v>
      </c>
      <c r="V509" t="s">
        <v>95</v>
      </c>
      <c r="W509" t="s">
        <v>1677</v>
      </c>
      <c r="X509" t="s">
        <v>1678</v>
      </c>
      <c r="Y509" t="s">
        <v>98</v>
      </c>
      <c r="Z509" t="s">
        <v>325</v>
      </c>
      <c r="AA509" s="6">
        <f>J509/I509</f>
        <v>8.0</v>
      </c>
      <c r="AB509" s="6">
        <f>J509-F509</f>
        <v>0.0</v>
      </c>
      <c r="AC509" s="5">
        <f>L509*(1-S509)</f>
        <v>270.0</v>
      </c>
      <c r="AD509" s="5">
        <f>L509*(1+S509)</f>
        <v>450.0</v>
      </c>
    </row>
    <row r="510" spans="1:30">
      <c r="A510" t="s">
        <v>1724</v>
      </c>
      <c r="B510" t="s">
        <v>41</v>
      </c>
      <c r="C510" t="s">
        <v>1674</v>
      </c>
      <c r="D510" t="s">
        <v>1725</v>
      </c>
      <c r="E510" t="s">
        <v>1726</v>
      </c>
      <c r="F510" s="9">
        <v>270</v>
      </c>
      <c r="G510" t="s">
        <v>94</v>
      </c>
      <c r="H510" s="7">
        <v>0</v>
      </c>
      <c r="I510" s="9">
        <v>1</v>
      </c>
      <c r="J510" s="6">
        <f>CEILING(F510*(1+H510),I510)</f>
        <v>270</v>
      </c>
      <c r="K510" s="9">
        <v>0</v>
      </c>
      <c r="L510" s="5">
        <f>ROUND(J510*K510,2)</f>
        <v>0.0</v>
      </c>
      <c r="M510" s="9">
        <v>0.18</v>
      </c>
      <c r="N510" s="6">
        <f>ROUND(F510*M510,3)</f>
        <v>48.6</v>
      </c>
      <c r="O510" s="5">
        <f>'Labor rates'!B10</f>
        <v>68</v>
      </c>
      <c r="P510" s="5">
        <f>ROUND(N510*O510,2)</f>
        <v>3304.8</v>
      </c>
      <c r="Q510" s="9">
        <v>800</v>
      </c>
      <c r="R510" s="5">
        <f>ROUND(L510+P510+Q510,2)</f>
        <v>4104.8</v>
      </c>
      <c r="S510" s="7">
        <v>0.25</v>
      </c>
      <c r="T510" s="5">
        <f>ROUND(R510*(1-S510),2)</f>
        <v>3078.6</v>
      </c>
      <c r="U510" s="5">
        <f>ROUND(R510*(1+S510),2)</f>
        <v>5131.0</v>
      </c>
      <c r="V510" t="s">
        <v>95</v>
      </c>
      <c r="W510" t="s">
        <v>1677</v>
      </c>
      <c r="X510" t="s">
        <v>1678</v>
      </c>
      <c r="Y510" t="s">
        <v>98</v>
      </c>
      <c r="Z510" t="s">
        <v>325</v>
      </c>
      <c r="AA510" s="6">
        <f>J510/I510</f>
        <v>270.0</v>
      </c>
      <c r="AB510" s="6">
        <f>J510-F510</f>
        <v>0.0</v>
      </c>
      <c r="AC510" s="5">
        <f>L510*(1-S510)</f>
        <v>0.0</v>
      </c>
      <c r="AD510" s="5">
        <f>L510*(1+S510)</f>
        <v>0.0</v>
      </c>
    </row>
    <row r="511" spans="1:30">
      <c r="A511" t="s">
        <v>1727</v>
      </c>
      <c r="B511" t="s">
        <v>41</v>
      </c>
      <c r="C511" t="s">
        <v>1674</v>
      </c>
      <c r="D511" t="s">
        <v>1728</v>
      </c>
      <c r="E511" t="s">
        <v>1729</v>
      </c>
      <c r="F511" s="9">
        <v>1</v>
      </c>
      <c r="G511" t="s">
        <v>164</v>
      </c>
      <c r="H511" s="7">
        <v>0</v>
      </c>
      <c r="I511" s="9">
        <v>1</v>
      </c>
      <c r="J511" s="6">
        <f>CEILING(F511*(1+H511),I511)</f>
        <v>1</v>
      </c>
      <c r="K511" s="9">
        <v>95</v>
      </c>
      <c r="L511" s="5">
        <f>ROUND(J511*K511,2)</f>
        <v>95.0</v>
      </c>
      <c r="M511" s="9">
        <v>0.6</v>
      </c>
      <c r="N511" s="6">
        <f>ROUND(F511*M511,3)</f>
        <v>0.6</v>
      </c>
      <c r="O511" s="5">
        <f>'Labor rates'!B10</f>
        <v>68</v>
      </c>
      <c r="P511" s="5">
        <f>ROUND(N511*O511,2)</f>
        <v>40.8</v>
      </c>
      <c r="Q511" s="9">
        <v>0</v>
      </c>
      <c r="R511" s="5">
        <f>ROUND(L511+P511+Q511,2)</f>
        <v>135.8</v>
      </c>
      <c r="S511" s="7">
        <v>0.25</v>
      </c>
      <c r="T511" s="5">
        <f>ROUND(R511*(1-S511),2)</f>
        <v>101.85</v>
      </c>
      <c r="U511" s="5">
        <f>ROUND(R511*(1+S511),2)</f>
        <v>169.75</v>
      </c>
      <c r="V511" t="s">
        <v>95</v>
      </c>
      <c r="W511" t="s">
        <v>1677</v>
      </c>
      <c r="X511" t="s">
        <v>1678</v>
      </c>
      <c r="Y511" t="s">
        <v>98</v>
      </c>
      <c r="Z511" t="s">
        <v>325</v>
      </c>
      <c r="AA511" s="6">
        <f>J511/I511</f>
        <v>1.0</v>
      </c>
      <c r="AB511" s="6">
        <f>J511-F511</f>
        <v>0.0</v>
      </c>
      <c r="AC511" s="5">
        <f>L511*(1-S511)</f>
        <v>71.25</v>
      </c>
      <c r="AD511" s="5">
        <f>L511*(1+S511)</f>
        <v>118.75</v>
      </c>
    </row>
    <row r="512" spans="1:30">
      <c r="A512" t="s">
        <v>1730</v>
      </c>
      <c r="B512" t="s">
        <v>41</v>
      </c>
      <c r="C512" t="s">
        <v>1674</v>
      </c>
      <c r="D512" t="s">
        <v>1731</v>
      </c>
      <c r="E512" t="s">
        <v>1732</v>
      </c>
      <c r="F512" s="9">
        <v>1</v>
      </c>
      <c r="G512" t="s">
        <v>1378</v>
      </c>
      <c r="H512" s="7">
        <v>0</v>
      </c>
      <c r="I512" s="9">
        <v>1</v>
      </c>
      <c r="J512" s="6">
        <f>CEILING(F512*(1+H512),I512)</f>
        <v>1</v>
      </c>
      <c r="K512" s="9">
        <v>300</v>
      </c>
      <c r="L512" s="5">
        <f>ROUND(J512*K512,2)</f>
        <v>300.0</v>
      </c>
      <c r="M512" s="9">
        <v>3</v>
      </c>
      <c r="N512" s="6">
        <f>ROUND(F512*M512,3)</f>
        <v>3.0</v>
      </c>
      <c r="O512" s="5">
        <f>'Labor rates'!B10</f>
        <v>68</v>
      </c>
      <c r="P512" s="5">
        <f>ROUND(N512*O512,2)</f>
        <v>204.0</v>
      </c>
      <c r="Q512" s="9">
        <v>0</v>
      </c>
      <c r="R512" s="5">
        <f>ROUND(L512+P512+Q512,2)</f>
        <v>504.0</v>
      </c>
      <c r="S512" s="7">
        <v>0.25</v>
      </c>
      <c r="T512" s="5">
        <f>ROUND(R512*(1-S512),2)</f>
        <v>378.0</v>
      </c>
      <c r="U512" s="5">
        <f>ROUND(R512*(1+S512),2)</f>
        <v>630.0</v>
      </c>
      <c r="V512" t="s">
        <v>95</v>
      </c>
      <c r="W512" t="s">
        <v>1677</v>
      </c>
      <c r="X512" t="s">
        <v>1678</v>
      </c>
      <c r="Y512" t="s">
        <v>98</v>
      </c>
      <c r="Z512" t="s">
        <v>325</v>
      </c>
      <c r="AA512" s="6">
        <f>J512/I512</f>
        <v>1.0</v>
      </c>
      <c r="AB512" s="6">
        <f>J512-F512</f>
        <v>0.0</v>
      </c>
      <c r="AC512" s="5">
        <f>L512*(1-S512)</f>
        <v>225.0</v>
      </c>
      <c r="AD512" s="5">
        <f>L512*(1+S512)</f>
        <v>375.0</v>
      </c>
    </row>
    <row r="513" spans="1:30">
      <c r="A513" t="s">
        <v>1733</v>
      </c>
      <c r="B513" t="s">
        <v>42</v>
      </c>
      <c r="C513" t="s">
        <v>1734</v>
      </c>
      <c r="D513" t="s">
        <v>1735</v>
      </c>
      <c r="E513" t="s">
        <v>1736</v>
      </c>
      <c r="F513" s="9">
        <v>1</v>
      </c>
      <c r="G513" t="s">
        <v>164</v>
      </c>
      <c r="H513" s="7">
        <v>0</v>
      </c>
      <c r="I513" s="9">
        <v>1</v>
      </c>
      <c r="J513" s="6">
        <f>CEILING(F513*(1+H513),I513)</f>
        <v>1</v>
      </c>
      <c r="K513" s="9">
        <v>55</v>
      </c>
      <c r="L513" s="5">
        <f>ROUND(J513*K513,2)</f>
        <v>55.0</v>
      </c>
      <c r="M513" s="9">
        <v>0.3</v>
      </c>
      <c r="N513" s="6">
        <f>ROUND(F513*M513,3)</f>
        <v>0.3</v>
      </c>
      <c r="O513" s="5">
        <f>'Labor rates'!B11</f>
        <v>68</v>
      </c>
      <c r="P513" s="5">
        <f>ROUND(N513*O513,2)</f>
        <v>20.4</v>
      </c>
      <c r="Q513" s="9">
        <v>0</v>
      </c>
      <c r="R513" s="5">
        <f>ROUND(L513+P513+Q513,2)</f>
        <v>75.4</v>
      </c>
      <c r="S513" s="7">
        <v>0.25</v>
      </c>
      <c r="T513" s="5">
        <f>ROUND(R513*(1-S513),2)</f>
        <v>56.55</v>
      </c>
      <c r="U513" s="5">
        <f>ROUND(R513*(1+S513),2)</f>
        <v>94.25</v>
      </c>
      <c r="V513" t="s">
        <v>1737</v>
      </c>
      <c r="W513" t="s">
        <v>1738</v>
      </c>
      <c r="X513" t="s">
        <v>1739</v>
      </c>
      <c r="Y513" t="s">
        <v>98</v>
      </c>
      <c r="Z513" t="s">
        <v>325</v>
      </c>
      <c r="AA513" s="6">
        <f>J513/I513</f>
        <v>1.0</v>
      </c>
      <c r="AB513" s="6">
        <f>J513-F513</f>
        <v>0.0</v>
      </c>
      <c r="AC513" s="5">
        <f>L513*(1-S513)</f>
        <v>41.25</v>
      </c>
      <c r="AD513" s="5">
        <f>L513*(1+S513)</f>
        <v>68.75</v>
      </c>
    </row>
    <row r="514" spans="1:30">
      <c r="A514" t="s">
        <v>1740</v>
      </c>
      <c r="B514" t="s">
        <v>42</v>
      </c>
      <c r="C514" t="s">
        <v>1734</v>
      </c>
      <c r="D514" t="s">
        <v>1741</v>
      </c>
      <c r="E514" t="s">
        <v>1742</v>
      </c>
      <c r="F514" s="9">
        <v>1</v>
      </c>
      <c r="G514" t="s">
        <v>164</v>
      </c>
      <c r="H514" s="7">
        <v>0</v>
      </c>
      <c r="I514" s="9">
        <v>1</v>
      </c>
      <c r="J514" s="6">
        <f>CEILING(F514*(1+H514),I514)</f>
        <v>1</v>
      </c>
      <c r="K514" s="9">
        <v>38</v>
      </c>
      <c r="L514" s="5">
        <f>ROUND(J514*K514,2)</f>
        <v>38.0</v>
      </c>
      <c r="M514" s="9">
        <v>0.3</v>
      </c>
      <c r="N514" s="6">
        <f>ROUND(F514*M514,3)</f>
        <v>0.3</v>
      </c>
      <c r="O514" s="5">
        <f>'Labor rates'!B11</f>
        <v>68</v>
      </c>
      <c r="P514" s="5">
        <f>ROUND(N514*O514,2)</f>
        <v>20.4</v>
      </c>
      <c r="Q514" s="9">
        <v>0</v>
      </c>
      <c r="R514" s="5">
        <f>ROUND(L514+P514+Q514,2)</f>
        <v>58.4</v>
      </c>
      <c r="S514" s="7">
        <v>0.25</v>
      </c>
      <c r="T514" s="5">
        <f>ROUND(R514*(1-S514),2)</f>
        <v>43.8</v>
      </c>
      <c r="U514" s="5">
        <f>ROUND(R514*(1+S514),2)</f>
        <v>73.0</v>
      </c>
      <c r="V514" t="s">
        <v>1743</v>
      </c>
      <c r="W514" t="s">
        <v>1738</v>
      </c>
      <c r="X514" t="s">
        <v>1744</v>
      </c>
      <c r="Y514" t="s">
        <v>98</v>
      </c>
      <c r="Z514" t="s">
        <v>325</v>
      </c>
      <c r="AA514" s="6">
        <f>J514/I514</f>
        <v>1.0</v>
      </c>
      <c r="AB514" s="6">
        <f>J514-F514</f>
        <v>0.0</v>
      </c>
      <c r="AC514" s="5">
        <f>L514*(1-S514)</f>
        <v>28.5</v>
      </c>
      <c r="AD514" s="5">
        <f>L514*(1+S514)</f>
        <v>47.5</v>
      </c>
    </row>
    <row r="515" spans="1:30">
      <c r="A515" t="s">
        <v>1745</v>
      </c>
      <c r="B515" t="s">
        <v>42</v>
      </c>
      <c r="C515" t="s">
        <v>1734</v>
      </c>
      <c r="D515" t="s">
        <v>1746</v>
      </c>
      <c r="E515" t="s">
        <v>1747</v>
      </c>
      <c r="F515" s="9">
        <v>1</v>
      </c>
      <c r="G515" t="s">
        <v>164</v>
      </c>
      <c r="H515" s="7">
        <v>0</v>
      </c>
      <c r="I515" s="9">
        <v>1</v>
      </c>
      <c r="J515" s="6">
        <f>CEILING(F515*(1+H515),I515)</f>
        <v>1</v>
      </c>
      <c r="K515" s="9">
        <v>24</v>
      </c>
      <c r="L515" s="5">
        <f>ROUND(J515*K515,2)</f>
        <v>24.0</v>
      </c>
      <c r="M515" s="9">
        <v>0.2</v>
      </c>
      <c r="N515" s="6">
        <f>ROUND(F515*M515,3)</f>
        <v>0.2</v>
      </c>
      <c r="O515" s="5">
        <f>'Labor rates'!B11</f>
        <v>68</v>
      </c>
      <c r="P515" s="5">
        <f>ROUND(N515*O515,2)</f>
        <v>13.6</v>
      </c>
      <c r="Q515" s="9">
        <v>0</v>
      </c>
      <c r="R515" s="5">
        <f>ROUND(L515+P515+Q515,2)</f>
        <v>37.6</v>
      </c>
      <c r="S515" s="7">
        <v>0.25</v>
      </c>
      <c r="T515" s="5">
        <f>ROUND(R515*(1-S515),2)</f>
        <v>28.2</v>
      </c>
      <c r="U515" s="5">
        <f>ROUND(R515*(1+S515),2)</f>
        <v>47.0</v>
      </c>
      <c r="V515" t="s">
        <v>1743</v>
      </c>
      <c r="W515" t="s">
        <v>1738</v>
      </c>
      <c r="X515" t="s">
        <v>1748</v>
      </c>
      <c r="Y515" t="s">
        <v>98</v>
      </c>
      <c r="Z515" t="s">
        <v>325</v>
      </c>
      <c r="AA515" s="6">
        <f>J515/I515</f>
        <v>1.0</v>
      </c>
      <c r="AB515" s="6">
        <f>J515-F515</f>
        <v>0.0</v>
      </c>
      <c r="AC515" s="5">
        <f>L515*(1-S515)</f>
        <v>18.0</v>
      </c>
      <c r="AD515" s="5">
        <f>L515*(1+S515)</f>
        <v>30.0</v>
      </c>
    </row>
    <row r="516" spans="1:30">
      <c r="A516" t="s">
        <v>1749</v>
      </c>
      <c r="B516" t="s">
        <v>42</v>
      </c>
      <c r="C516" t="s">
        <v>1750</v>
      </c>
      <c r="D516" t="s">
        <v>1735</v>
      </c>
      <c r="E516" t="s">
        <v>1751</v>
      </c>
      <c r="F516" s="9">
        <v>1</v>
      </c>
      <c r="G516" t="s">
        <v>164</v>
      </c>
      <c r="H516" s="7">
        <v>0</v>
      </c>
      <c r="I516" s="9">
        <v>1</v>
      </c>
      <c r="J516" s="6">
        <f>CEILING(F516*(1+H516),I516)</f>
        <v>1</v>
      </c>
      <c r="K516" s="9">
        <v>55</v>
      </c>
      <c r="L516" s="5">
        <f>ROUND(J516*K516,2)</f>
        <v>55.0</v>
      </c>
      <c r="M516" s="9">
        <v>0.3</v>
      </c>
      <c r="N516" s="6">
        <f>ROUND(F516*M516,3)</f>
        <v>0.3</v>
      </c>
      <c r="O516" s="5">
        <f>'Labor rates'!B11</f>
        <v>68</v>
      </c>
      <c r="P516" s="5">
        <f>ROUND(N516*O516,2)</f>
        <v>20.4</v>
      </c>
      <c r="Q516" s="9">
        <v>0</v>
      </c>
      <c r="R516" s="5">
        <f>ROUND(L516+P516+Q516,2)</f>
        <v>75.4</v>
      </c>
      <c r="S516" s="7">
        <v>0.25</v>
      </c>
      <c r="T516" s="5">
        <f>ROUND(R516*(1-S516),2)</f>
        <v>56.55</v>
      </c>
      <c r="U516" s="5">
        <f>ROUND(R516*(1+S516),2)</f>
        <v>94.25</v>
      </c>
      <c r="V516" t="s">
        <v>1737</v>
      </c>
      <c r="W516" t="s">
        <v>1738</v>
      </c>
      <c r="X516" t="s">
        <v>1752</v>
      </c>
      <c r="Y516" t="s">
        <v>98</v>
      </c>
      <c r="Z516" t="s">
        <v>325</v>
      </c>
      <c r="AA516" s="6">
        <f>J516/I516</f>
        <v>1.0</v>
      </c>
      <c r="AB516" s="6">
        <f>J516-F516</f>
        <v>0.0</v>
      </c>
      <c r="AC516" s="5">
        <f>L516*(1-S516)</f>
        <v>41.25</v>
      </c>
      <c r="AD516" s="5">
        <f>L516*(1+S516)</f>
        <v>68.75</v>
      </c>
    </row>
    <row r="517" spans="1:30">
      <c r="A517" t="s">
        <v>1753</v>
      </c>
      <c r="B517" t="s">
        <v>42</v>
      </c>
      <c r="C517" t="s">
        <v>1750</v>
      </c>
      <c r="D517" t="s">
        <v>1741</v>
      </c>
      <c r="E517" t="s">
        <v>1742</v>
      </c>
      <c r="F517" s="9">
        <v>1</v>
      </c>
      <c r="G517" t="s">
        <v>164</v>
      </c>
      <c r="H517" s="7">
        <v>0</v>
      </c>
      <c r="I517" s="9">
        <v>1</v>
      </c>
      <c r="J517" s="6">
        <f>CEILING(F517*(1+H517),I517)</f>
        <v>1</v>
      </c>
      <c r="K517" s="9">
        <v>38</v>
      </c>
      <c r="L517" s="5">
        <f>ROUND(J517*K517,2)</f>
        <v>38.0</v>
      </c>
      <c r="M517" s="9">
        <v>0.3</v>
      </c>
      <c r="N517" s="6">
        <f>ROUND(F517*M517,3)</f>
        <v>0.3</v>
      </c>
      <c r="O517" s="5">
        <f>'Labor rates'!B11</f>
        <v>68</v>
      </c>
      <c r="P517" s="5">
        <f>ROUND(N517*O517,2)</f>
        <v>20.4</v>
      </c>
      <c r="Q517" s="9">
        <v>0</v>
      </c>
      <c r="R517" s="5">
        <f>ROUND(L517+P517+Q517,2)</f>
        <v>58.4</v>
      </c>
      <c r="S517" s="7">
        <v>0.25</v>
      </c>
      <c r="T517" s="5">
        <f>ROUND(R517*(1-S517),2)</f>
        <v>43.8</v>
      </c>
      <c r="U517" s="5">
        <f>ROUND(R517*(1+S517),2)</f>
        <v>73.0</v>
      </c>
      <c r="V517" t="s">
        <v>1743</v>
      </c>
      <c r="W517" t="s">
        <v>1738</v>
      </c>
      <c r="X517" t="s">
        <v>1754</v>
      </c>
      <c r="Y517" t="s">
        <v>98</v>
      </c>
      <c r="Z517" t="s">
        <v>325</v>
      </c>
      <c r="AA517" s="6">
        <f>J517/I517</f>
        <v>1.0</v>
      </c>
      <c r="AB517" s="6">
        <f>J517-F517</f>
        <v>0.0</v>
      </c>
      <c r="AC517" s="5">
        <f>L517*(1-S517)</f>
        <v>28.5</v>
      </c>
      <c r="AD517" s="5">
        <f>L517*(1+S517)</f>
        <v>47.5</v>
      </c>
    </row>
    <row r="518" spans="1:30">
      <c r="A518" t="s">
        <v>1755</v>
      </c>
      <c r="B518" t="s">
        <v>42</v>
      </c>
      <c r="C518" t="s">
        <v>1750</v>
      </c>
      <c r="D518" t="s">
        <v>1746</v>
      </c>
      <c r="E518" t="s">
        <v>1747</v>
      </c>
      <c r="F518" s="9">
        <v>1</v>
      </c>
      <c r="G518" t="s">
        <v>164</v>
      </c>
      <c r="H518" s="7">
        <v>0</v>
      </c>
      <c r="I518" s="9">
        <v>1</v>
      </c>
      <c r="J518" s="6">
        <f>CEILING(F518*(1+H518),I518)</f>
        <v>1</v>
      </c>
      <c r="K518" s="9">
        <v>24</v>
      </c>
      <c r="L518" s="5">
        <f>ROUND(J518*K518,2)</f>
        <v>24.0</v>
      </c>
      <c r="M518" s="9">
        <v>0.2</v>
      </c>
      <c r="N518" s="6">
        <f>ROUND(F518*M518,3)</f>
        <v>0.2</v>
      </c>
      <c r="O518" s="5">
        <f>'Labor rates'!B11</f>
        <v>68</v>
      </c>
      <c r="P518" s="5">
        <f>ROUND(N518*O518,2)</f>
        <v>13.6</v>
      </c>
      <c r="Q518" s="9">
        <v>0</v>
      </c>
      <c r="R518" s="5">
        <f>ROUND(L518+P518+Q518,2)</f>
        <v>37.6</v>
      </c>
      <c r="S518" s="7">
        <v>0.25</v>
      </c>
      <c r="T518" s="5">
        <f>ROUND(R518*(1-S518),2)</f>
        <v>28.2</v>
      </c>
      <c r="U518" s="5">
        <f>ROUND(R518*(1+S518),2)</f>
        <v>47.0</v>
      </c>
      <c r="V518" t="s">
        <v>1743</v>
      </c>
      <c r="W518" t="s">
        <v>1738</v>
      </c>
      <c r="X518" t="s">
        <v>1756</v>
      </c>
      <c r="Y518" t="s">
        <v>98</v>
      </c>
      <c r="Z518" t="s">
        <v>325</v>
      </c>
      <c r="AA518" s="6">
        <f>J518/I518</f>
        <v>1.0</v>
      </c>
      <c r="AB518" s="6">
        <f>J518-F518</f>
        <v>0.0</v>
      </c>
      <c r="AC518" s="5">
        <f>L518*(1-S518)</f>
        <v>18.0</v>
      </c>
      <c r="AD518" s="5">
        <f>L518*(1+S518)</f>
        <v>30.0</v>
      </c>
    </row>
    <row r="519" spans="1:30">
      <c r="A519" t="s">
        <v>1757</v>
      </c>
      <c r="B519" t="s">
        <v>42</v>
      </c>
      <c r="C519" t="s">
        <v>1758</v>
      </c>
      <c r="D519" t="s">
        <v>1759</v>
      </c>
      <c r="E519" t="s">
        <v>1760</v>
      </c>
      <c r="F519" s="9">
        <v>1</v>
      </c>
      <c r="G519" t="s">
        <v>164</v>
      </c>
      <c r="H519" s="7">
        <v>0</v>
      </c>
      <c r="I519" s="9">
        <v>1</v>
      </c>
      <c r="J519" s="6">
        <f>CEILING(F519*(1+H519),I519)</f>
        <v>1</v>
      </c>
      <c r="K519" s="9">
        <v>55</v>
      </c>
      <c r="L519" s="5">
        <f>ROUND(J519*K519,2)</f>
        <v>55.0</v>
      </c>
      <c r="M519" s="9">
        <v>0.3</v>
      </c>
      <c r="N519" s="6">
        <f>ROUND(F519*M519,3)</f>
        <v>0.3</v>
      </c>
      <c r="O519" s="5">
        <f>'Labor rates'!B11</f>
        <v>68</v>
      </c>
      <c r="P519" s="5">
        <f>ROUND(N519*O519,2)</f>
        <v>20.4</v>
      </c>
      <c r="Q519" s="9">
        <v>0</v>
      </c>
      <c r="R519" s="5">
        <f>ROUND(L519+P519+Q519,2)</f>
        <v>75.4</v>
      </c>
      <c r="S519" s="7">
        <v>0.25</v>
      </c>
      <c r="T519" s="5">
        <f>ROUND(R519*(1-S519),2)</f>
        <v>56.55</v>
      </c>
      <c r="U519" s="5">
        <f>ROUND(R519*(1+S519),2)</f>
        <v>94.25</v>
      </c>
      <c r="V519" t="s">
        <v>1737</v>
      </c>
      <c r="W519" t="s">
        <v>1738</v>
      </c>
      <c r="X519" t="s">
        <v>1761</v>
      </c>
      <c r="Y519" t="s">
        <v>98</v>
      </c>
      <c r="Z519" t="s">
        <v>325</v>
      </c>
      <c r="AA519" s="6">
        <f>J519/I519</f>
        <v>1.0</v>
      </c>
      <c r="AB519" s="6">
        <f>J519-F519</f>
        <v>0.0</v>
      </c>
      <c r="AC519" s="5">
        <f>L519*(1-S519)</f>
        <v>41.25</v>
      </c>
      <c r="AD519" s="5">
        <f>L519*(1+S519)</f>
        <v>68.75</v>
      </c>
    </row>
    <row r="520" spans="1:30">
      <c r="A520" t="s">
        <v>1762</v>
      </c>
      <c r="B520" t="s">
        <v>42</v>
      </c>
      <c r="C520" t="s">
        <v>1758</v>
      </c>
      <c r="D520" t="s">
        <v>1763</v>
      </c>
      <c r="E520" t="s">
        <v>1764</v>
      </c>
      <c r="F520" s="9">
        <v>1</v>
      </c>
      <c r="G520" t="s">
        <v>164</v>
      </c>
      <c r="H520" s="7">
        <v>0</v>
      </c>
      <c r="I520" s="9">
        <v>1</v>
      </c>
      <c r="J520" s="6">
        <f>CEILING(F520*(1+H520),I520)</f>
        <v>1</v>
      </c>
      <c r="K520" s="9">
        <v>38</v>
      </c>
      <c r="L520" s="5">
        <f>ROUND(J520*K520,2)</f>
        <v>38.0</v>
      </c>
      <c r="M520" s="9">
        <v>0.3</v>
      </c>
      <c r="N520" s="6">
        <f>ROUND(F520*M520,3)</f>
        <v>0.3</v>
      </c>
      <c r="O520" s="5">
        <f>'Labor rates'!B11</f>
        <v>68</v>
      </c>
      <c r="P520" s="5">
        <f>ROUND(N520*O520,2)</f>
        <v>20.4</v>
      </c>
      <c r="Q520" s="9">
        <v>0</v>
      </c>
      <c r="R520" s="5">
        <f>ROUND(L520+P520+Q520,2)</f>
        <v>58.4</v>
      </c>
      <c r="S520" s="7">
        <v>0.25</v>
      </c>
      <c r="T520" s="5">
        <f>ROUND(R520*(1-S520),2)</f>
        <v>43.8</v>
      </c>
      <c r="U520" s="5">
        <f>ROUND(R520*(1+S520),2)</f>
        <v>73.0</v>
      </c>
      <c r="V520" t="s">
        <v>1743</v>
      </c>
      <c r="W520" t="s">
        <v>1738</v>
      </c>
      <c r="X520" t="s">
        <v>1765</v>
      </c>
      <c r="Y520" t="s">
        <v>98</v>
      </c>
      <c r="Z520" t="s">
        <v>325</v>
      </c>
      <c r="AA520" s="6">
        <f>J520/I520</f>
        <v>1.0</v>
      </c>
      <c r="AB520" s="6">
        <f>J520-F520</f>
        <v>0.0</v>
      </c>
      <c r="AC520" s="5">
        <f>L520*(1-S520)</f>
        <v>28.5</v>
      </c>
      <c r="AD520" s="5">
        <f>L520*(1+S520)</f>
        <v>47.5</v>
      </c>
    </row>
    <row r="521" spans="1:30">
      <c r="A521" t="s">
        <v>1766</v>
      </c>
      <c r="B521" t="s">
        <v>42</v>
      </c>
      <c r="C521" t="s">
        <v>1758</v>
      </c>
      <c r="D521" t="s">
        <v>1767</v>
      </c>
      <c r="E521" t="s">
        <v>1768</v>
      </c>
      <c r="F521" s="9">
        <v>1</v>
      </c>
      <c r="G521" t="s">
        <v>164</v>
      </c>
      <c r="H521" s="7">
        <v>0</v>
      </c>
      <c r="I521" s="9">
        <v>1</v>
      </c>
      <c r="J521" s="6">
        <f>CEILING(F521*(1+H521),I521)</f>
        <v>1</v>
      </c>
      <c r="K521" s="9">
        <v>24</v>
      </c>
      <c r="L521" s="5">
        <f>ROUND(J521*K521,2)</f>
        <v>24.0</v>
      </c>
      <c r="M521" s="9">
        <v>0.2</v>
      </c>
      <c r="N521" s="6">
        <f>ROUND(F521*M521,3)</f>
        <v>0.2</v>
      </c>
      <c r="O521" s="5">
        <f>'Labor rates'!B11</f>
        <v>68</v>
      </c>
      <c r="P521" s="5">
        <f>ROUND(N521*O521,2)</f>
        <v>13.6</v>
      </c>
      <c r="Q521" s="9">
        <v>0</v>
      </c>
      <c r="R521" s="5">
        <f>ROUND(L521+P521+Q521,2)</f>
        <v>37.6</v>
      </c>
      <c r="S521" s="7">
        <v>0.25</v>
      </c>
      <c r="T521" s="5">
        <f>ROUND(R521*(1-S521),2)</f>
        <v>28.2</v>
      </c>
      <c r="U521" s="5">
        <f>ROUND(R521*(1+S521),2)</f>
        <v>47.0</v>
      </c>
      <c r="V521" t="s">
        <v>1743</v>
      </c>
      <c r="W521" t="s">
        <v>1738</v>
      </c>
      <c r="X521" t="s">
        <v>1769</v>
      </c>
      <c r="Y521" t="s">
        <v>98</v>
      </c>
      <c r="Z521" t="s">
        <v>325</v>
      </c>
      <c r="AA521" s="6">
        <f>J521/I521</f>
        <v>1.0</v>
      </c>
      <c r="AB521" s="6">
        <f>J521-F521</f>
        <v>0.0</v>
      </c>
      <c r="AC521" s="5">
        <f>L521*(1-S521)</f>
        <v>18.0</v>
      </c>
      <c r="AD521" s="5">
        <f>L521*(1+S521)</f>
        <v>30.0</v>
      </c>
    </row>
    <row r="522" spans="1:30">
      <c r="A522" t="s">
        <v>1770</v>
      </c>
      <c r="B522" t="s">
        <v>42</v>
      </c>
      <c r="C522" t="s">
        <v>1771</v>
      </c>
      <c r="D522" t="s">
        <v>1772</v>
      </c>
      <c r="E522" t="s">
        <v>1773</v>
      </c>
      <c r="F522" s="9">
        <v>1</v>
      </c>
      <c r="G522" t="s">
        <v>164</v>
      </c>
      <c r="H522" s="7">
        <v>0</v>
      </c>
      <c r="I522" s="9">
        <v>1</v>
      </c>
      <c r="J522" s="6">
        <f>CEILING(F522*(1+H522),I522)</f>
        <v>1</v>
      </c>
      <c r="K522" s="9">
        <v>55</v>
      </c>
      <c r="L522" s="5">
        <f>ROUND(J522*K522,2)</f>
        <v>55.0</v>
      </c>
      <c r="M522" s="9">
        <v>0.3</v>
      </c>
      <c r="N522" s="6">
        <f>ROUND(F522*M522,3)</f>
        <v>0.3</v>
      </c>
      <c r="O522" s="5">
        <f>'Labor rates'!B11</f>
        <v>68</v>
      </c>
      <c r="P522" s="5">
        <f>ROUND(N522*O522,2)</f>
        <v>20.4</v>
      </c>
      <c r="Q522" s="9">
        <v>0</v>
      </c>
      <c r="R522" s="5">
        <f>ROUND(L522+P522+Q522,2)</f>
        <v>75.4</v>
      </c>
      <c r="S522" s="7">
        <v>0.25</v>
      </c>
      <c r="T522" s="5">
        <f>ROUND(R522*(1-S522),2)</f>
        <v>56.55</v>
      </c>
      <c r="U522" s="5">
        <f>ROUND(R522*(1+S522),2)</f>
        <v>94.25</v>
      </c>
      <c r="V522" t="s">
        <v>1737</v>
      </c>
      <c r="W522" t="s">
        <v>1738</v>
      </c>
      <c r="X522" t="s">
        <v>1774</v>
      </c>
      <c r="Y522" t="s">
        <v>98</v>
      </c>
      <c r="Z522" t="s">
        <v>325</v>
      </c>
      <c r="AA522" s="6">
        <f>J522/I522</f>
        <v>1.0</v>
      </c>
      <c r="AB522" s="6">
        <f>J522-F522</f>
        <v>0.0</v>
      </c>
      <c r="AC522" s="5">
        <f>L522*(1-S522)</f>
        <v>41.25</v>
      </c>
      <c r="AD522" s="5">
        <f>L522*(1+S522)</f>
        <v>68.75</v>
      </c>
    </row>
    <row r="523" spans="1:30">
      <c r="A523" t="s">
        <v>1775</v>
      </c>
      <c r="B523" t="s">
        <v>42</v>
      </c>
      <c r="C523" t="s">
        <v>1771</v>
      </c>
      <c r="D523" t="s">
        <v>1741</v>
      </c>
      <c r="E523" t="s">
        <v>1742</v>
      </c>
      <c r="F523" s="9">
        <v>1</v>
      </c>
      <c r="G523" t="s">
        <v>164</v>
      </c>
      <c r="H523" s="7">
        <v>0</v>
      </c>
      <c r="I523" s="9">
        <v>1</v>
      </c>
      <c r="J523" s="6">
        <f>CEILING(F523*(1+H523),I523)</f>
        <v>1</v>
      </c>
      <c r="K523" s="9">
        <v>38</v>
      </c>
      <c r="L523" s="5">
        <f>ROUND(J523*K523,2)</f>
        <v>38.0</v>
      </c>
      <c r="M523" s="9">
        <v>0.3</v>
      </c>
      <c r="N523" s="6">
        <f>ROUND(F523*M523,3)</f>
        <v>0.3</v>
      </c>
      <c r="O523" s="5">
        <f>'Labor rates'!B11</f>
        <v>68</v>
      </c>
      <c r="P523" s="5">
        <f>ROUND(N523*O523,2)</f>
        <v>20.4</v>
      </c>
      <c r="Q523" s="9">
        <v>0</v>
      </c>
      <c r="R523" s="5">
        <f>ROUND(L523+P523+Q523,2)</f>
        <v>58.4</v>
      </c>
      <c r="S523" s="7">
        <v>0.25</v>
      </c>
      <c r="T523" s="5">
        <f>ROUND(R523*(1-S523),2)</f>
        <v>43.8</v>
      </c>
      <c r="U523" s="5">
        <f>ROUND(R523*(1+S523),2)</f>
        <v>73.0</v>
      </c>
      <c r="V523" t="s">
        <v>1743</v>
      </c>
      <c r="W523" t="s">
        <v>1738</v>
      </c>
      <c r="X523" t="s">
        <v>1776</v>
      </c>
      <c r="Y523" t="s">
        <v>98</v>
      </c>
      <c r="Z523" t="s">
        <v>325</v>
      </c>
      <c r="AA523" s="6">
        <f>J523/I523</f>
        <v>1.0</v>
      </c>
      <c r="AB523" s="6">
        <f>J523-F523</f>
        <v>0.0</v>
      </c>
      <c r="AC523" s="5">
        <f>L523*(1-S523)</f>
        <v>28.5</v>
      </c>
      <c r="AD523" s="5">
        <f>L523*(1+S523)</f>
        <v>47.5</v>
      </c>
    </row>
    <row r="524" spans="1:30">
      <c r="A524" t="s">
        <v>1777</v>
      </c>
      <c r="B524" t="s">
        <v>42</v>
      </c>
      <c r="C524" t="s">
        <v>1771</v>
      </c>
      <c r="D524" t="s">
        <v>1746</v>
      </c>
      <c r="E524" t="s">
        <v>1747</v>
      </c>
      <c r="F524" s="9">
        <v>1</v>
      </c>
      <c r="G524" t="s">
        <v>164</v>
      </c>
      <c r="H524" s="7">
        <v>0</v>
      </c>
      <c r="I524" s="9">
        <v>1</v>
      </c>
      <c r="J524" s="6">
        <f>CEILING(F524*(1+H524),I524)</f>
        <v>1</v>
      </c>
      <c r="K524" s="9">
        <v>24</v>
      </c>
      <c r="L524" s="5">
        <f>ROUND(J524*K524,2)</f>
        <v>24.0</v>
      </c>
      <c r="M524" s="9">
        <v>0.2</v>
      </c>
      <c r="N524" s="6">
        <f>ROUND(F524*M524,3)</f>
        <v>0.2</v>
      </c>
      <c r="O524" s="5">
        <f>'Labor rates'!B11</f>
        <v>68</v>
      </c>
      <c r="P524" s="5">
        <f>ROUND(N524*O524,2)</f>
        <v>13.6</v>
      </c>
      <c r="Q524" s="9">
        <v>0</v>
      </c>
      <c r="R524" s="5">
        <f>ROUND(L524+P524+Q524,2)</f>
        <v>37.6</v>
      </c>
      <c r="S524" s="7">
        <v>0.25</v>
      </c>
      <c r="T524" s="5">
        <f>ROUND(R524*(1-S524),2)</f>
        <v>28.2</v>
      </c>
      <c r="U524" s="5">
        <f>ROUND(R524*(1+S524),2)</f>
        <v>47.0</v>
      </c>
      <c r="V524" t="s">
        <v>1743</v>
      </c>
      <c r="W524" t="s">
        <v>1738</v>
      </c>
      <c r="X524" t="s">
        <v>1778</v>
      </c>
      <c r="Y524" t="s">
        <v>98</v>
      </c>
      <c r="Z524" t="s">
        <v>325</v>
      </c>
      <c r="AA524" s="6">
        <f>J524/I524</f>
        <v>1.0</v>
      </c>
      <c r="AB524" s="6">
        <f>J524-F524</f>
        <v>0.0</v>
      </c>
      <c r="AC524" s="5">
        <f>L524*(1-S524)</f>
        <v>18.0</v>
      </c>
      <c r="AD524" s="5">
        <f>L524*(1+S524)</f>
        <v>30.0</v>
      </c>
    </row>
    <row r="525" spans="1:30">
      <c r="A525" t="s">
        <v>1779</v>
      </c>
      <c r="B525" t="s">
        <v>42</v>
      </c>
      <c r="C525" t="s">
        <v>1780</v>
      </c>
      <c r="D525" t="s">
        <v>1759</v>
      </c>
      <c r="E525" t="s">
        <v>1781</v>
      </c>
      <c r="F525" s="9">
        <v>1</v>
      </c>
      <c r="G525" t="s">
        <v>164</v>
      </c>
      <c r="H525" s="7">
        <v>0</v>
      </c>
      <c r="I525" s="9">
        <v>1</v>
      </c>
      <c r="J525" s="6">
        <f>CEILING(F525*(1+H525),I525)</f>
        <v>1</v>
      </c>
      <c r="K525" s="9">
        <v>55</v>
      </c>
      <c r="L525" s="5">
        <f>ROUND(J525*K525,2)</f>
        <v>55.0</v>
      </c>
      <c r="M525" s="9">
        <v>0.3</v>
      </c>
      <c r="N525" s="6">
        <f>ROUND(F525*M525,3)</f>
        <v>0.3</v>
      </c>
      <c r="O525" s="5">
        <f>'Labor rates'!B11</f>
        <v>68</v>
      </c>
      <c r="P525" s="5">
        <f>ROUND(N525*O525,2)</f>
        <v>20.4</v>
      </c>
      <c r="Q525" s="9">
        <v>0</v>
      </c>
      <c r="R525" s="5">
        <f>ROUND(L525+P525+Q525,2)</f>
        <v>75.4</v>
      </c>
      <c r="S525" s="7">
        <v>0.25</v>
      </c>
      <c r="T525" s="5">
        <f>ROUND(R525*(1-S525),2)</f>
        <v>56.55</v>
      </c>
      <c r="U525" s="5">
        <f>ROUND(R525*(1+S525),2)</f>
        <v>94.25</v>
      </c>
      <c r="V525" t="s">
        <v>1737</v>
      </c>
      <c r="W525" t="s">
        <v>1738</v>
      </c>
      <c r="X525" t="s">
        <v>1782</v>
      </c>
      <c r="Y525" t="s">
        <v>98</v>
      </c>
      <c r="Z525" t="s">
        <v>325</v>
      </c>
      <c r="AA525" s="6">
        <f>J525/I525</f>
        <v>1.0</v>
      </c>
      <c r="AB525" s="6">
        <f>J525-F525</f>
        <v>0.0</v>
      </c>
      <c r="AC525" s="5">
        <f>L525*(1-S525)</f>
        <v>41.25</v>
      </c>
      <c r="AD525" s="5">
        <f>L525*(1+S525)</f>
        <v>68.75</v>
      </c>
    </row>
    <row r="526" spans="1:30">
      <c r="A526" t="s">
        <v>1783</v>
      </c>
      <c r="B526" t="s">
        <v>42</v>
      </c>
      <c r="C526" t="s">
        <v>1780</v>
      </c>
      <c r="D526" t="s">
        <v>1763</v>
      </c>
      <c r="E526" t="s">
        <v>1764</v>
      </c>
      <c r="F526" s="9">
        <v>1</v>
      </c>
      <c r="G526" t="s">
        <v>164</v>
      </c>
      <c r="H526" s="7">
        <v>0</v>
      </c>
      <c r="I526" s="9">
        <v>1</v>
      </c>
      <c r="J526" s="6">
        <f>CEILING(F526*(1+H526),I526)</f>
        <v>1</v>
      </c>
      <c r="K526" s="9">
        <v>38</v>
      </c>
      <c r="L526" s="5">
        <f>ROUND(J526*K526,2)</f>
        <v>38.0</v>
      </c>
      <c r="M526" s="9">
        <v>0.3</v>
      </c>
      <c r="N526" s="6">
        <f>ROUND(F526*M526,3)</f>
        <v>0.3</v>
      </c>
      <c r="O526" s="5">
        <f>'Labor rates'!B11</f>
        <v>68</v>
      </c>
      <c r="P526" s="5">
        <f>ROUND(N526*O526,2)</f>
        <v>20.4</v>
      </c>
      <c r="Q526" s="9">
        <v>0</v>
      </c>
      <c r="R526" s="5">
        <f>ROUND(L526+P526+Q526,2)</f>
        <v>58.4</v>
      </c>
      <c r="S526" s="7">
        <v>0.25</v>
      </c>
      <c r="T526" s="5">
        <f>ROUND(R526*(1-S526),2)</f>
        <v>43.8</v>
      </c>
      <c r="U526" s="5">
        <f>ROUND(R526*(1+S526),2)</f>
        <v>73.0</v>
      </c>
      <c r="V526" t="s">
        <v>1743</v>
      </c>
      <c r="W526" t="s">
        <v>1738</v>
      </c>
      <c r="X526" t="s">
        <v>1784</v>
      </c>
      <c r="Y526" t="s">
        <v>98</v>
      </c>
      <c r="Z526" t="s">
        <v>325</v>
      </c>
      <c r="AA526" s="6">
        <f>J526/I526</f>
        <v>1.0</v>
      </c>
      <c r="AB526" s="6">
        <f>J526-F526</f>
        <v>0.0</v>
      </c>
      <c r="AC526" s="5">
        <f>L526*(1-S526)</f>
        <v>28.5</v>
      </c>
      <c r="AD526" s="5">
        <f>L526*(1+S526)</f>
        <v>47.5</v>
      </c>
    </row>
    <row r="527" spans="1:30">
      <c r="A527" t="s">
        <v>1785</v>
      </c>
      <c r="B527" t="s">
        <v>42</v>
      </c>
      <c r="C527" t="s">
        <v>1780</v>
      </c>
      <c r="D527" t="s">
        <v>1767</v>
      </c>
      <c r="E527" t="s">
        <v>1768</v>
      </c>
      <c r="F527" s="9">
        <v>1</v>
      </c>
      <c r="G527" t="s">
        <v>164</v>
      </c>
      <c r="H527" s="7">
        <v>0</v>
      </c>
      <c r="I527" s="9">
        <v>1</v>
      </c>
      <c r="J527" s="6">
        <f>CEILING(F527*(1+H527),I527)</f>
        <v>1</v>
      </c>
      <c r="K527" s="9">
        <v>24</v>
      </c>
      <c r="L527" s="5">
        <f>ROUND(J527*K527,2)</f>
        <v>24.0</v>
      </c>
      <c r="M527" s="9">
        <v>0.2</v>
      </c>
      <c r="N527" s="6">
        <f>ROUND(F527*M527,3)</f>
        <v>0.2</v>
      </c>
      <c r="O527" s="5">
        <f>'Labor rates'!B11</f>
        <v>68</v>
      </c>
      <c r="P527" s="5">
        <f>ROUND(N527*O527,2)</f>
        <v>13.6</v>
      </c>
      <c r="Q527" s="9">
        <v>0</v>
      </c>
      <c r="R527" s="5">
        <f>ROUND(L527+P527+Q527,2)</f>
        <v>37.6</v>
      </c>
      <c r="S527" s="7">
        <v>0.25</v>
      </c>
      <c r="T527" s="5">
        <f>ROUND(R527*(1-S527),2)</f>
        <v>28.2</v>
      </c>
      <c r="U527" s="5">
        <f>ROUND(R527*(1+S527),2)</f>
        <v>47.0</v>
      </c>
      <c r="V527" t="s">
        <v>1743</v>
      </c>
      <c r="W527" t="s">
        <v>1738</v>
      </c>
      <c r="X527" t="s">
        <v>1786</v>
      </c>
      <c r="Y527" t="s">
        <v>98</v>
      </c>
      <c r="Z527" t="s">
        <v>325</v>
      </c>
      <c r="AA527" s="6">
        <f>J527/I527</f>
        <v>1.0</v>
      </c>
      <c r="AB527" s="6">
        <f>J527-F527</f>
        <v>0.0</v>
      </c>
      <c r="AC527" s="5">
        <f>L527*(1-S527)</f>
        <v>18.0</v>
      </c>
      <c r="AD527" s="5">
        <f>L527*(1+S527)</f>
        <v>30.0</v>
      </c>
    </row>
    <row r="528" spans="1:30">
      <c r="A528" t="s">
        <v>1787</v>
      </c>
      <c r="B528" t="s">
        <v>42</v>
      </c>
      <c r="C528" t="s">
        <v>1788</v>
      </c>
      <c r="D528" t="s">
        <v>1789</v>
      </c>
      <c r="E528" t="s">
        <v>1790</v>
      </c>
      <c r="F528" s="9">
        <v>1</v>
      </c>
      <c r="G528" t="s">
        <v>164</v>
      </c>
      <c r="H528" s="7">
        <v>0</v>
      </c>
      <c r="I528" s="9">
        <v>1</v>
      </c>
      <c r="J528" s="6">
        <f>CEILING(F528*(1+H528),I528)</f>
        <v>1</v>
      </c>
      <c r="K528" s="9">
        <v>55</v>
      </c>
      <c r="L528" s="5">
        <f>ROUND(J528*K528,2)</f>
        <v>55.0</v>
      </c>
      <c r="M528" s="9">
        <v>0.3</v>
      </c>
      <c r="N528" s="6">
        <f>ROUND(F528*M528,3)</f>
        <v>0.3</v>
      </c>
      <c r="O528" s="5">
        <f>'Labor rates'!B11</f>
        <v>68</v>
      </c>
      <c r="P528" s="5">
        <f>ROUND(N528*O528,2)</f>
        <v>20.4</v>
      </c>
      <c r="Q528" s="9">
        <v>0</v>
      </c>
      <c r="R528" s="5">
        <f>ROUND(L528+P528+Q528,2)</f>
        <v>75.4</v>
      </c>
      <c r="S528" s="7">
        <v>0.25</v>
      </c>
      <c r="T528" s="5">
        <f>ROUND(R528*(1-S528),2)</f>
        <v>56.55</v>
      </c>
      <c r="U528" s="5">
        <f>ROUND(R528*(1+S528),2)</f>
        <v>94.25</v>
      </c>
      <c r="V528" t="s">
        <v>1737</v>
      </c>
      <c r="W528" t="s">
        <v>1738</v>
      </c>
      <c r="X528" t="s">
        <v>1791</v>
      </c>
      <c r="Y528" t="s">
        <v>98</v>
      </c>
      <c r="Z528" t="s">
        <v>325</v>
      </c>
      <c r="AA528" s="6">
        <f>J528/I528</f>
        <v>1.0</v>
      </c>
      <c r="AB528" s="6">
        <f>J528-F528</f>
        <v>0.0</v>
      </c>
      <c r="AC528" s="5">
        <f>L528*(1-S528)</f>
        <v>41.25</v>
      </c>
      <c r="AD528" s="5">
        <f>L528*(1+S528)</f>
        <v>68.75</v>
      </c>
    </row>
    <row r="529" spans="1:30">
      <c r="A529" t="s">
        <v>1792</v>
      </c>
      <c r="B529" t="s">
        <v>42</v>
      </c>
      <c r="C529" t="s">
        <v>1788</v>
      </c>
      <c r="D529" t="s">
        <v>1793</v>
      </c>
      <c r="E529" t="s">
        <v>1794</v>
      </c>
      <c r="F529" s="9">
        <v>1</v>
      </c>
      <c r="G529" t="s">
        <v>164</v>
      </c>
      <c r="H529" s="7">
        <v>0</v>
      </c>
      <c r="I529" s="9">
        <v>1</v>
      </c>
      <c r="J529" s="6">
        <f>CEILING(F529*(1+H529),I529)</f>
        <v>1</v>
      </c>
      <c r="K529" s="9">
        <v>38</v>
      </c>
      <c r="L529" s="5">
        <f>ROUND(J529*K529,2)</f>
        <v>38.0</v>
      </c>
      <c r="M529" s="9">
        <v>0.3</v>
      </c>
      <c r="N529" s="6">
        <f>ROUND(F529*M529,3)</f>
        <v>0.3</v>
      </c>
      <c r="O529" s="5">
        <f>'Labor rates'!B11</f>
        <v>68</v>
      </c>
      <c r="P529" s="5">
        <f>ROUND(N529*O529,2)</f>
        <v>20.4</v>
      </c>
      <c r="Q529" s="9">
        <v>0</v>
      </c>
      <c r="R529" s="5">
        <f>ROUND(L529+P529+Q529,2)</f>
        <v>58.4</v>
      </c>
      <c r="S529" s="7">
        <v>0.25</v>
      </c>
      <c r="T529" s="5">
        <f>ROUND(R529*(1-S529),2)</f>
        <v>43.8</v>
      </c>
      <c r="U529" s="5">
        <f>ROUND(R529*(1+S529),2)</f>
        <v>73.0</v>
      </c>
      <c r="V529" t="s">
        <v>1743</v>
      </c>
      <c r="W529" t="s">
        <v>1738</v>
      </c>
      <c r="X529" t="s">
        <v>1795</v>
      </c>
      <c r="Y529" t="s">
        <v>98</v>
      </c>
      <c r="Z529" t="s">
        <v>325</v>
      </c>
      <c r="AA529" s="6">
        <f>J529/I529</f>
        <v>1.0</v>
      </c>
      <c r="AB529" s="6">
        <f>J529-F529</f>
        <v>0.0</v>
      </c>
      <c r="AC529" s="5">
        <f>L529*(1-S529)</f>
        <v>28.5</v>
      </c>
      <c r="AD529" s="5">
        <f>L529*(1+S529)</f>
        <v>47.5</v>
      </c>
    </row>
    <row r="530" spans="1:30">
      <c r="A530" t="s">
        <v>1796</v>
      </c>
      <c r="B530" t="s">
        <v>42</v>
      </c>
      <c r="C530" t="s">
        <v>1788</v>
      </c>
      <c r="D530" t="s">
        <v>1797</v>
      </c>
      <c r="E530" t="s">
        <v>1798</v>
      </c>
      <c r="F530" s="9">
        <v>1</v>
      </c>
      <c r="G530" t="s">
        <v>164</v>
      </c>
      <c r="H530" s="7">
        <v>0</v>
      </c>
      <c r="I530" s="9">
        <v>1</v>
      </c>
      <c r="J530" s="6">
        <f>CEILING(F530*(1+H530),I530)</f>
        <v>1</v>
      </c>
      <c r="K530" s="9">
        <v>24</v>
      </c>
      <c r="L530" s="5">
        <f>ROUND(J530*K530,2)</f>
        <v>24.0</v>
      </c>
      <c r="M530" s="9">
        <v>0.2</v>
      </c>
      <c r="N530" s="6">
        <f>ROUND(F530*M530,3)</f>
        <v>0.2</v>
      </c>
      <c r="O530" s="5">
        <f>'Labor rates'!B11</f>
        <v>68</v>
      </c>
      <c r="P530" s="5">
        <f>ROUND(N530*O530,2)</f>
        <v>13.6</v>
      </c>
      <c r="Q530" s="9">
        <v>0</v>
      </c>
      <c r="R530" s="5">
        <f>ROUND(L530+P530+Q530,2)</f>
        <v>37.6</v>
      </c>
      <c r="S530" s="7">
        <v>0.25</v>
      </c>
      <c r="T530" s="5">
        <f>ROUND(R530*(1-S530),2)</f>
        <v>28.2</v>
      </c>
      <c r="U530" s="5">
        <f>ROUND(R530*(1+S530),2)</f>
        <v>47.0</v>
      </c>
      <c r="V530" t="s">
        <v>1743</v>
      </c>
      <c r="W530" t="s">
        <v>1738</v>
      </c>
      <c r="X530" t="s">
        <v>1799</v>
      </c>
      <c r="Y530" t="s">
        <v>98</v>
      </c>
      <c r="Z530" t="s">
        <v>325</v>
      </c>
      <c r="AA530" s="6">
        <f>J530/I530</f>
        <v>1.0</v>
      </c>
      <c r="AB530" s="6">
        <f>J530-F530</f>
        <v>0.0</v>
      </c>
      <c r="AC530" s="5">
        <f>L530*(1-S530)</f>
        <v>18.0</v>
      </c>
      <c r="AD530" s="5">
        <f>L530*(1+S530)</f>
        <v>30.0</v>
      </c>
    </row>
    <row r="531" spans="1:30">
      <c r="A531" t="s">
        <v>1800</v>
      </c>
      <c r="B531" t="s">
        <v>42</v>
      </c>
      <c r="C531" t="s">
        <v>1801</v>
      </c>
      <c r="D531" t="s">
        <v>1802</v>
      </c>
      <c r="E531" t="s">
        <v>1803</v>
      </c>
      <c r="F531" s="9">
        <v>1</v>
      </c>
      <c r="G531" t="s">
        <v>164</v>
      </c>
      <c r="H531" s="7">
        <v>0</v>
      </c>
      <c r="I531" s="9">
        <v>1</v>
      </c>
      <c r="J531" s="6">
        <f>CEILING(F531*(1+H531),I531)</f>
        <v>1</v>
      </c>
      <c r="K531" s="9">
        <v>55</v>
      </c>
      <c r="L531" s="5">
        <f>ROUND(J531*K531,2)</f>
        <v>55.0</v>
      </c>
      <c r="M531" s="9">
        <v>0.3</v>
      </c>
      <c r="N531" s="6">
        <f>ROUND(F531*M531,3)</f>
        <v>0.3</v>
      </c>
      <c r="O531" s="5">
        <f>'Labor rates'!B11</f>
        <v>68</v>
      </c>
      <c r="P531" s="5">
        <f>ROUND(N531*O531,2)</f>
        <v>20.4</v>
      </c>
      <c r="Q531" s="9">
        <v>0</v>
      </c>
      <c r="R531" s="5">
        <f>ROUND(L531+P531+Q531,2)</f>
        <v>75.4</v>
      </c>
      <c r="S531" s="7">
        <v>0.25</v>
      </c>
      <c r="T531" s="5">
        <f>ROUND(R531*(1-S531),2)</f>
        <v>56.55</v>
      </c>
      <c r="U531" s="5">
        <f>ROUND(R531*(1+S531),2)</f>
        <v>94.25</v>
      </c>
      <c r="V531" t="s">
        <v>1737</v>
      </c>
      <c r="W531" t="s">
        <v>1738</v>
      </c>
      <c r="X531" t="s">
        <v>1804</v>
      </c>
      <c r="Y531" t="s">
        <v>98</v>
      </c>
      <c r="Z531" t="s">
        <v>325</v>
      </c>
      <c r="AA531" s="6">
        <f>J531/I531</f>
        <v>1.0</v>
      </c>
      <c r="AB531" s="6">
        <f>J531-F531</f>
        <v>0.0</v>
      </c>
      <c r="AC531" s="5">
        <f>L531*(1-S531)</f>
        <v>41.25</v>
      </c>
      <c r="AD531" s="5">
        <f>L531*(1+S531)</f>
        <v>68.75</v>
      </c>
    </row>
    <row r="532" spans="1:30">
      <c r="A532" t="s">
        <v>1805</v>
      </c>
      <c r="B532" t="s">
        <v>42</v>
      </c>
      <c r="C532" t="s">
        <v>1801</v>
      </c>
      <c r="D532" t="s">
        <v>1806</v>
      </c>
      <c r="E532" t="s">
        <v>1807</v>
      </c>
      <c r="F532" s="9">
        <v>1</v>
      </c>
      <c r="G532" t="s">
        <v>164</v>
      </c>
      <c r="H532" s="7">
        <v>0</v>
      </c>
      <c r="I532" s="9">
        <v>1</v>
      </c>
      <c r="J532" s="6">
        <f>CEILING(F532*(1+H532),I532)</f>
        <v>1</v>
      </c>
      <c r="K532" s="9">
        <v>38</v>
      </c>
      <c r="L532" s="5">
        <f>ROUND(J532*K532,2)</f>
        <v>38.0</v>
      </c>
      <c r="M532" s="9">
        <v>0.3</v>
      </c>
      <c r="N532" s="6">
        <f>ROUND(F532*M532,3)</f>
        <v>0.3</v>
      </c>
      <c r="O532" s="5">
        <f>'Labor rates'!B11</f>
        <v>68</v>
      </c>
      <c r="P532" s="5">
        <f>ROUND(N532*O532,2)</f>
        <v>20.4</v>
      </c>
      <c r="Q532" s="9">
        <v>0</v>
      </c>
      <c r="R532" s="5">
        <f>ROUND(L532+P532+Q532,2)</f>
        <v>58.4</v>
      </c>
      <c r="S532" s="7">
        <v>0.25</v>
      </c>
      <c r="T532" s="5">
        <f>ROUND(R532*(1-S532),2)</f>
        <v>43.8</v>
      </c>
      <c r="U532" s="5">
        <f>ROUND(R532*(1+S532),2)</f>
        <v>73.0</v>
      </c>
      <c r="V532" t="s">
        <v>1743</v>
      </c>
      <c r="W532" t="s">
        <v>1738</v>
      </c>
      <c r="X532" t="s">
        <v>1808</v>
      </c>
      <c r="Y532" t="s">
        <v>98</v>
      </c>
      <c r="Z532" t="s">
        <v>325</v>
      </c>
      <c r="AA532" s="6">
        <f>J532/I532</f>
        <v>1.0</v>
      </c>
      <c r="AB532" s="6">
        <f>J532-F532</f>
        <v>0.0</v>
      </c>
      <c r="AC532" s="5">
        <f>L532*(1-S532)</f>
        <v>28.5</v>
      </c>
      <c r="AD532" s="5">
        <f>L532*(1+S532)</f>
        <v>47.5</v>
      </c>
    </row>
    <row r="533" spans="1:30">
      <c r="A533" t="s">
        <v>1809</v>
      </c>
      <c r="B533" t="s">
        <v>42</v>
      </c>
      <c r="C533" t="s">
        <v>1801</v>
      </c>
      <c r="D533" t="s">
        <v>1810</v>
      </c>
      <c r="E533" t="s">
        <v>1811</v>
      </c>
      <c r="F533" s="9">
        <v>1</v>
      </c>
      <c r="G533" t="s">
        <v>164</v>
      </c>
      <c r="H533" s="7">
        <v>0</v>
      </c>
      <c r="I533" s="9">
        <v>1</v>
      </c>
      <c r="J533" s="6">
        <f>CEILING(F533*(1+H533),I533)</f>
        <v>1</v>
      </c>
      <c r="K533" s="9">
        <v>24</v>
      </c>
      <c r="L533" s="5">
        <f>ROUND(J533*K533,2)</f>
        <v>24.0</v>
      </c>
      <c r="M533" s="9">
        <v>0.2</v>
      </c>
      <c r="N533" s="6">
        <f>ROUND(F533*M533,3)</f>
        <v>0.2</v>
      </c>
      <c r="O533" s="5">
        <f>'Labor rates'!B11</f>
        <v>68</v>
      </c>
      <c r="P533" s="5">
        <f>ROUND(N533*O533,2)</f>
        <v>13.6</v>
      </c>
      <c r="Q533" s="9">
        <v>0</v>
      </c>
      <c r="R533" s="5">
        <f>ROUND(L533+P533+Q533,2)</f>
        <v>37.6</v>
      </c>
      <c r="S533" s="7">
        <v>0.25</v>
      </c>
      <c r="T533" s="5">
        <f>ROUND(R533*(1-S533),2)</f>
        <v>28.2</v>
      </c>
      <c r="U533" s="5">
        <f>ROUND(R533*(1+S533),2)</f>
        <v>47.0</v>
      </c>
      <c r="V533" t="s">
        <v>1743</v>
      </c>
      <c r="W533" t="s">
        <v>1738</v>
      </c>
      <c r="X533" t="s">
        <v>1812</v>
      </c>
      <c r="Y533" t="s">
        <v>98</v>
      </c>
      <c r="Z533" t="s">
        <v>325</v>
      </c>
      <c r="AA533" s="6">
        <f>J533/I533</f>
        <v>1.0</v>
      </c>
      <c r="AB533" s="6">
        <f>J533-F533</f>
        <v>0.0</v>
      </c>
      <c r="AC533" s="5">
        <f>L533*(1-S533)</f>
        <v>18.0</v>
      </c>
      <c r="AD533" s="5">
        <f>L533*(1+S533)</f>
        <v>30.0</v>
      </c>
    </row>
    <row r="534" spans="1:30">
      <c r="A534" t="s">
        <v>1813</v>
      </c>
      <c r="B534" t="s">
        <v>42</v>
      </c>
      <c r="C534" t="s">
        <v>1814</v>
      </c>
      <c r="D534" t="s">
        <v>1735</v>
      </c>
      <c r="E534" t="s">
        <v>1736</v>
      </c>
      <c r="F534" s="9">
        <v>1</v>
      </c>
      <c r="G534" t="s">
        <v>164</v>
      </c>
      <c r="H534" s="7">
        <v>0</v>
      </c>
      <c r="I534" s="9">
        <v>1</v>
      </c>
      <c r="J534" s="6">
        <f>CEILING(F534*(1+H534),I534)</f>
        <v>1</v>
      </c>
      <c r="K534" s="9">
        <v>55</v>
      </c>
      <c r="L534" s="5">
        <f>ROUND(J534*K534,2)</f>
        <v>55.0</v>
      </c>
      <c r="M534" s="9">
        <v>0.3</v>
      </c>
      <c r="N534" s="6">
        <f>ROUND(F534*M534,3)</f>
        <v>0.3</v>
      </c>
      <c r="O534" s="5">
        <f>'Labor rates'!B11</f>
        <v>68</v>
      </c>
      <c r="P534" s="5">
        <f>ROUND(N534*O534,2)</f>
        <v>20.4</v>
      </c>
      <c r="Q534" s="9">
        <v>0</v>
      </c>
      <c r="R534" s="5">
        <f>ROUND(L534+P534+Q534,2)</f>
        <v>75.4</v>
      </c>
      <c r="S534" s="7">
        <v>0.25</v>
      </c>
      <c r="T534" s="5">
        <f>ROUND(R534*(1-S534),2)</f>
        <v>56.55</v>
      </c>
      <c r="U534" s="5">
        <f>ROUND(R534*(1+S534),2)</f>
        <v>94.25</v>
      </c>
      <c r="V534" t="s">
        <v>1737</v>
      </c>
      <c r="W534" t="s">
        <v>1738</v>
      </c>
      <c r="X534" t="s">
        <v>1815</v>
      </c>
      <c r="Y534" t="s">
        <v>98</v>
      </c>
      <c r="Z534" t="s">
        <v>325</v>
      </c>
      <c r="AA534" s="6">
        <f>J534/I534</f>
        <v>1.0</v>
      </c>
      <c r="AB534" s="6">
        <f>J534-F534</f>
        <v>0.0</v>
      </c>
      <c r="AC534" s="5">
        <f>L534*(1-S534)</f>
        <v>41.25</v>
      </c>
      <c r="AD534" s="5">
        <f>L534*(1+S534)</f>
        <v>68.75</v>
      </c>
    </row>
    <row r="535" spans="1:30">
      <c r="A535" t="s">
        <v>1816</v>
      </c>
      <c r="B535" t="s">
        <v>42</v>
      </c>
      <c r="C535" t="s">
        <v>1814</v>
      </c>
      <c r="D535" t="s">
        <v>1741</v>
      </c>
      <c r="E535" t="s">
        <v>1742</v>
      </c>
      <c r="F535" s="9">
        <v>1</v>
      </c>
      <c r="G535" t="s">
        <v>164</v>
      </c>
      <c r="H535" s="7">
        <v>0</v>
      </c>
      <c r="I535" s="9">
        <v>1</v>
      </c>
      <c r="J535" s="6">
        <f>CEILING(F535*(1+H535),I535)</f>
        <v>1</v>
      </c>
      <c r="K535" s="9">
        <v>38</v>
      </c>
      <c r="L535" s="5">
        <f>ROUND(J535*K535,2)</f>
        <v>38.0</v>
      </c>
      <c r="M535" s="9">
        <v>0.3</v>
      </c>
      <c r="N535" s="6">
        <f>ROUND(F535*M535,3)</f>
        <v>0.3</v>
      </c>
      <c r="O535" s="5">
        <f>'Labor rates'!B11</f>
        <v>68</v>
      </c>
      <c r="P535" s="5">
        <f>ROUND(N535*O535,2)</f>
        <v>20.4</v>
      </c>
      <c r="Q535" s="9">
        <v>0</v>
      </c>
      <c r="R535" s="5">
        <f>ROUND(L535+P535+Q535,2)</f>
        <v>58.4</v>
      </c>
      <c r="S535" s="7">
        <v>0.25</v>
      </c>
      <c r="T535" s="5">
        <f>ROUND(R535*(1-S535),2)</f>
        <v>43.8</v>
      </c>
      <c r="U535" s="5">
        <f>ROUND(R535*(1+S535),2)</f>
        <v>73.0</v>
      </c>
      <c r="V535" t="s">
        <v>1743</v>
      </c>
      <c r="W535" t="s">
        <v>1738</v>
      </c>
      <c r="X535" t="s">
        <v>1817</v>
      </c>
      <c r="Y535" t="s">
        <v>98</v>
      </c>
      <c r="Z535" t="s">
        <v>325</v>
      </c>
      <c r="AA535" s="6">
        <f>J535/I535</f>
        <v>1.0</v>
      </c>
      <c r="AB535" s="6">
        <f>J535-F535</f>
        <v>0.0</v>
      </c>
      <c r="AC535" s="5">
        <f>L535*(1-S535)</f>
        <v>28.5</v>
      </c>
      <c r="AD535" s="5">
        <f>L535*(1+S535)</f>
        <v>47.5</v>
      </c>
    </row>
    <row r="536" spans="1:30">
      <c r="A536" t="s">
        <v>1818</v>
      </c>
      <c r="B536" t="s">
        <v>42</v>
      </c>
      <c r="C536" t="s">
        <v>1814</v>
      </c>
      <c r="D536" t="s">
        <v>1746</v>
      </c>
      <c r="E536" t="s">
        <v>1747</v>
      </c>
      <c r="F536" s="9">
        <v>1</v>
      </c>
      <c r="G536" t="s">
        <v>164</v>
      </c>
      <c r="H536" s="7">
        <v>0</v>
      </c>
      <c r="I536" s="9">
        <v>1</v>
      </c>
      <c r="J536" s="6">
        <f>CEILING(F536*(1+H536),I536)</f>
        <v>1</v>
      </c>
      <c r="K536" s="9">
        <v>24</v>
      </c>
      <c r="L536" s="5">
        <f>ROUND(J536*K536,2)</f>
        <v>24.0</v>
      </c>
      <c r="M536" s="9">
        <v>0.2</v>
      </c>
      <c r="N536" s="6">
        <f>ROUND(F536*M536,3)</f>
        <v>0.2</v>
      </c>
      <c r="O536" s="5">
        <f>'Labor rates'!B11</f>
        <v>68</v>
      </c>
      <c r="P536" s="5">
        <f>ROUND(N536*O536,2)</f>
        <v>13.6</v>
      </c>
      <c r="Q536" s="9">
        <v>0</v>
      </c>
      <c r="R536" s="5">
        <f>ROUND(L536+P536+Q536,2)</f>
        <v>37.6</v>
      </c>
      <c r="S536" s="7">
        <v>0.25</v>
      </c>
      <c r="T536" s="5">
        <f>ROUND(R536*(1-S536),2)</f>
        <v>28.2</v>
      </c>
      <c r="U536" s="5">
        <f>ROUND(R536*(1+S536),2)</f>
        <v>47.0</v>
      </c>
      <c r="V536" t="s">
        <v>1743</v>
      </c>
      <c r="W536" t="s">
        <v>1738</v>
      </c>
      <c r="X536" t="s">
        <v>1819</v>
      </c>
      <c r="Y536" t="s">
        <v>98</v>
      </c>
      <c r="Z536" t="s">
        <v>325</v>
      </c>
      <c r="AA536" s="6">
        <f>J536/I536</f>
        <v>1.0</v>
      </c>
      <c r="AB536" s="6">
        <f>J536-F536</f>
        <v>0.0</v>
      </c>
      <c r="AC536" s="5">
        <f>L536*(1-S536)</f>
        <v>18.0</v>
      </c>
      <c r="AD536" s="5">
        <f>L536*(1+S536)</f>
        <v>30.0</v>
      </c>
    </row>
    <row r="537" spans="1:30">
      <c r="A537" t="s">
        <v>1820</v>
      </c>
      <c r="B537" t="s">
        <v>42</v>
      </c>
      <c r="C537" t="s">
        <v>1821</v>
      </c>
      <c r="D537" t="s">
        <v>1735</v>
      </c>
      <c r="E537" t="s">
        <v>1736</v>
      </c>
      <c r="F537" s="9">
        <v>1</v>
      </c>
      <c r="G537" t="s">
        <v>164</v>
      </c>
      <c r="H537" s="7">
        <v>0</v>
      </c>
      <c r="I537" s="9">
        <v>1</v>
      </c>
      <c r="J537" s="6">
        <f>CEILING(F537*(1+H537),I537)</f>
        <v>1</v>
      </c>
      <c r="K537" s="9">
        <v>55</v>
      </c>
      <c r="L537" s="5">
        <f>ROUND(J537*K537,2)</f>
        <v>55.0</v>
      </c>
      <c r="M537" s="9">
        <v>0.3</v>
      </c>
      <c r="N537" s="6">
        <f>ROUND(F537*M537,3)</f>
        <v>0.3</v>
      </c>
      <c r="O537" s="5">
        <f>'Labor rates'!B11</f>
        <v>68</v>
      </c>
      <c r="P537" s="5">
        <f>ROUND(N537*O537,2)</f>
        <v>20.4</v>
      </c>
      <c r="Q537" s="9">
        <v>0</v>
      </c>
      <c r="R537" s="5">
        <f>ROUND(L537+P537+Q537,2)</f>
        <v>75.4</v>
      </c>
      <c r="S537" s="7">
        <v>0.25</v>
      </c>
      <c r="T537" s="5">
        <f>ROUND(R537*(1-S537),2)</f>
        <v>56.55</v>
      </c>
      <c r="U537" s="5">
        <f>ROUND(R537*(1+S537),2)</f>
        <v>94.25</v>
      </c>
      <c r="V537" t="s">
        <v>1737</v>
      </c>
      <c r="W537" t="s">
        <v>1738</v>
      </c>
      <c r="X537" t="s">
        <v>1822</v>
      </c>
      <c r="Y537" t="s">
        <v>98</v>
      </c>
      <c r="Z537" t="s">
        <v>325</v>
      </c>
      <c r="AA537" s="6">
        <f>J537/I537</f>
        <v>1.0</v>
      </c>
      <c r="AB537" s="6">
        <f>J537-F537</f>
        <v>0.0</v>
      </c>
      <c r="AC537" s="5">
        <f>L537*(1-S537)</f>
        <v>41.25</v>
      </c>
      <c r="AD537" s="5">
        <f>L537*(1+S537)</f>
        <v>68.75</v>
      </c>
    </row>
    <row r="538" spans="1:30">
      <c r="A538" t="s">
        <v>1823</v>
      </c>
      <c r="B538" t="s">
        <v>42</v>
      </c>
      <c r="C538" t="s">
        <v>1821</v>
      </c>
      <c r="D538" t="s">
        <v>1741</v>
      </c>
      <c r="E538" t="s">
        <v>1742</v>
      </c>
      <c r="F538" s="9">
        <v>1</v>
      </c>
      <c r="G538" t="s">
        <v>164</v>
      </c>
      <c r="H538" s="7">
        <v>0</v>
      </c>
      <c r="I538" s="9">
        <v>1</v>
      </c>
      <c r="J538" s="6">
        <f>CEILING(F538*(1+H538),I538)</f>
        <v>1</v>
      </c>
      <c r="K538" s="9">
        <v>38</v>
      </c>
      <c r="L538" s="5">
        <f>ROUND(J538*K538,2)</f>
        <v>38.0</v>
      </c>
      <c r="M538" s="9">
        <v>0.3</v>
      </c>
      <c r="N538" s="6">
        <f>ROUND(F538*M538,3)</f>
        <v>0.3</v>
      </c>
      <c r="O538" s="5">
        <f>'Labor rates'!B11</f>
        <v>68</v>
      </c>
      <c r="P538" s="5">
        <f>ROUND(N538*O538,2)</f>
        <v>20.4</v>
      </c>
      <c r="Q538" s="9">
        <v>0</v>
      </c>
      <c r="R538" s="5">
        <f>ROUND(L538+P538+Q538,2)</f>
        <v>58.4</v>
      </c>
      <c r="S538" s="7">
        <v>0.25</v>
      </c>
      <c r="T538" s="5">
        <f>ROUND(R538*(1-S538),2)</f>
        <v>43.8</v>
      </c>
      <c r="U538" s="5">
        <f>ROUND(R538*(1+S538),2)</f>
        <v>73.0</v>
      </c>
      <c r="V538" t="s">
        <v>1743</v>
      </c>
      <c r="W538" t="s">
        <v>1738</v>
      </c>
      <c r="X538" t="s">
        <v>1824</v>
      </c>
      <c r="Y538" t="s">
        <v>98</v>
      </c>
      <c r="Z538" t="s">
        <v>325</v>
      </c>
      <c r="AA538" s="6">
        <f>J538/I538</f>
        <v>1.0</v>
      </c>
      <c r="AB538" s="6">
        <f>J538-F538</f>
        <v>0.0</v>
      </c>
      <c r="AC538" s="5">
        <f>L538*(1-S538)</f>
        <v>28.5</v>
      </c>
      <c r="AD538" s="5">
        <f>L538*(1+S538)</f>
        <v>47.5</v>
      </c>
    </row>
    <row r="539" spans="1:30">
      <c r="A539" t="s">
        <v>1825</v>
      </c>
      <c r="B539" t="s">
        <v>42</v>
      </c>
      <c r="C539" t="s">
        <v>1821</v>
      </c>
      <c r="D539" t="s">
        <v>1746</v>
      </c>
      <c r="E539" t="s">
        <v>1747</v>
      </c>
      <c r="F539" s="9">
        <v>1</v>
      </c>
      <c r="G539" t="s">
        <v>164</v>
      </c>
      <c r="H539" s="7">
        <v>0</v>
      </c>
      <c r="I539" s="9">
        <v>1</v>
      </c>
      <c r="J539" s="6">
        <f>CEILING(F539*(1+H539),I539)</f>
        <v>1</v>
      </c>
      <c r="K539" s="9">
        <v>24</v>
      </c>
      <c r="L539" s="5">
        <f>ROUND(J539*K539,2)</f>
        <v>24.0</v>
      </c>
      <c r="M539" s="9">
        <v>0.2</v>
      </c>
      <c r="N539" s="6">
        <f>ROUND(F539*M539,3)</f>
        <v>0.2</v>
      </c>
      <c r="O539" s="5">
        <f>'Labor rates'!B11</f>
        <v>68</v>
      </c>
      <c r="P539" s="5">
        <f>ROUND(N539*O539,2)</f>
        <v>13.6</v>
      </c>
      <c r="Q539" s="9">
        <v>0</v>
      </c>
      <c r="R539" s="5">
        <f>ROUND(L539+P539+Q539,2)</f>
        <v>37.6</v>
      </c>
      <c r="S539" s="7">
        <v>0.25</v>
      </c>
      <c r="T539" s="5">
        <f>ROUND(R539*(1-S539),2)</f>
        <v>28.2</v>
      </c>
      <c r="U539" s="5">
        <f>ROUND(R539*(1+S539),2)</f>
        <v>47.0</v>
      </c>
      <c r="V539" t="s">
        <v>1743</v>
      </c>
      <c r="W539" t="s">
        <v>1738</v>
      </c>
      <c r="X539" t="s">
        <v>1826</v>
      </c>
      <c r="Y539" t="s">
        <v>98</v>
      </c>
      <c r="Z539" t="s">
        <v>325</v>
      </c>
      <c r="AA539" s="6">
        <f>J539/I539</f>
        <v>1.0</v>
      </c>
      <c r="AB539" s="6">
        <f>J539-F539</f>
        <v>0.0</v>
      </c>
      <c r="AC539" s="5">
        <f>L539*(1-S539)</f>
        <v>18.0</v>
      </c>
      <c r="AD539" s="5">
        <f>L539*(1+S539)</f>
        <v>30.0</v>
      </c>
    </row>
    <row r="540" spans="1:30">
      <c r="A540" t="s">
        <v>1827</v>
      </c>
      <c r="B540" t="s">
        <v>42</v>
      </c>
      <c r="C540" t="s">
        <v>1828</v>
      </c>
      <c r="D540" t="s">
        <v>1735</v>
      </c>
      <c r="E540" t="s">
        <v>1736</v>
      </c>
      <c r="F540" s="9">
        <v>1</v>
      </c>
      <c r="G540" t="s">
        <v>164</v>
      </c>
      <c r="H540" s="7">
        <v>0</v>
      </c>
      <c r="I540" s="9">
        <v>1</v>
      </c>
      <c r="J540" s="6">
        <f>CEILING(F540*(1+H540),I540)</f>
        <v>1</v>
      </c>
      <c r="K540" s="9">
        <v>55</v>
      </c>
      <c r="L540" s="5">
        <f>ROUND(J540*K540,2)</f>
        <v>55.0</v>
      </c>
      <c r="M540" s="9">
        <v>0.3</v>
      </c>
      <c r="N540" s="6">
        <f>ROUND(F540*M540,3)</f>
        <v>0.3</v>
      </c>
      <c r="O540" s="5">
        <f>'Labor rates'!B11</f>
        <v>68</v>
      </c>
      <c r="P540" s="5">
        <f>ROUND(N540*O540,2)</f>
        <v>20.4</v>
      </c>
      <c r="Q540" s="9">
        <v>0</v>
      </c>
      <c r="R540" s="5">
        <f>ROUND(L540+P540+Q540,2)</f>
        <v>75.4</v>
      </c>
      <c r="S540" s="7">
        <v>0.25</v>
      </c>
      <c r="T540" s="5">
        <f>ROUND(R540*(1-S540),2)</f>
        <v>56.55</v>
      </c>
      <c r="U540" s="5">
        <f>ROUND(R540*(1+S540),2)</f>
        <v>94.25</v>
      </c>
      <c r="V540" t="s">
        <v>1737</v>
      </c>
      <c r="W540" t="s">
        <v>1738</v>
      </c>
      <c r="X540" t="s">
        <v>1829</v>
      </c>
      <c r="Y540" t="s">
        <v>98</v>
      </c>
      <c r="Z540" t="s">
        <v>325</v>
      </c>
      <c r="AA540" s="6">
        <f>J540/I540</f>
        <v>1.0</v>
      </c>
      <c r="AB540" s="6">
        <f>J540-F540</f>
        <v>0.0</v>
      </c>
      <c r="AC540" s="5">
        <f>L540*(1-S540)</f>
        <v>41.25</v>
      </c>
      <c r="AD540" s="5">
        <f>L540*(1+S540)</f>
        <v>68.75</v>
      </c>
    </row>
    <row r="541" spans="1:30">
      <c r="A541" t="s">
        <v>1830</v>
      </c>
      <c r="B541" t="s">
        <v>42</v>
      </c>
      <c r="C541" t="s">
        <v>1828</v>
      </c>
      <c r="D541" t="s">
        <v>1741</v>
      </c>
      <c r="E541" t="s">
        <v>1742</v>
      </c>
      <c r="F541" s="9">
        <v>1</v>
      </c>
      <c r="G541" t="s">
        <v>164</v>
      </c>
      <c r="H541" s="7">
        <v>0</v>
      </c>
      <c r="I541" s="9">
        <v>1</v>
      </c>
      <c r="J541" s="6">
        <f>CEILING(F541*(1+H541),I541)</f>
        <v>1</v>
      </c>
      <c r="K541" s="9">
        <v>38</v>
      </c>
      <c r="L541" s="5">
        <f>ROUND(J541*K541,2)</f>
        <v>38.0</v>
      </c>
      <c r="M541" s="9">
        <v>0.3</v>
      </c>
      <c r="N541" s="6">
        <f>ROUND(F541*M541,3)</f>
        <v>0.3</v>
      </c>
      <c r="O541" s="5">
        <f>'Labor rates'!B11</f>
        <v>68</v>
      </c>
      <c r="P541" s="5">
        <f>ROUND(N541*O541,2)</f>
        <v>20.4</v>
      </c>
      <c r="Q541" s="9">
        <v>0</v>
      </c>
      <c r="R541" s="5">
        <f>ROUND(L541+P541+Q541,2)</f>
        <v>58.4</v>
      </c>
      <c r="S541" s="7">
        <v>0.25</v>
      </c>
      <c r="T541" s="5">
        <f>ROUND(R541*(1-S541),2)</f>
        <v>43.8</v>
      </c>
      <c r="U541" s="5">
        <f>ROUND(R541*(1+S541),2)</f>
        <v>73.0</v>
      </c>
      <c r="V541" t="s">
        <v>1743</v>
      </c>
      <c r="W541" t="s">
        <v>1738</v>
      </c>
      <c r="X541" t="s">
        <v>1831</v>
      </c>
      <c r="Y541" t="s">
        <v>98</v>
      </c>
      <c r="Z541" t="s">
        <v>325</v>
      </c>
      <c r="AA541" s="6">
        <f>J541/I541</f>
        <v>1.0</v>
      </c>
      <c r="AB541" s="6">
        <f>J541-F541</f>
        <v>0.0</v>
      </c>
      <c r="AC541" s="5">
        <f>L541*(1-S541)</f>
        <v>28.5</v>
      </c>
      <c r="AD541" s="5">
        <f>L541*(1+S541)</f>
        <v>47.5</v>
      </c>
    </row>
    <row r="542" spans="1:30">
      <c r="A542" t="s">
        <v>1832</v>
      </c>
      <c r="B542" t="s">
        <v>42</v>
      </c>
      <c r="C542" t="s">
        <v>1828</v>
      </c>
      <c r="D542" t="s">
        <v>1746</v>
      </c>
      <c r="E542" t="s">
        <v>1747</v>
      </c>
      <c r="F542" s="9">
        <v>1</v>
      </c>
      <c r="G542" t="s">
        <v>164</v>
      </c>
      <c r="H542" s="7">
        <v>0</v>
      </c>
      <c r="I542" s="9">
        <v>1</v>
      </c>
      <c r="J542" s="6">
        <f>CEILING(F542*(1+H542),I542)</f>
        <v>1</v>
      </c>
      <c r="K542" s="9">
        <v>24</v>
      </c>
      <c r="L542" s="5">
        <f>ROUND(J542*K542,2)</f>
        <v>24.0</v>
      </c>
      <c r="M542" s="9">
        <v>0.2</v>
      </c>
      <c r="N542" s="6">
        <f>ROUND(F542*M542,3)</f>
        <v>0.2</v>
      </c>
      <c r="O542" s="5">
        <f>'Labor rates'!B11</f>
        <v>68</v>
      </c>
      <c r="P542" s="5">
        <f>ROUND(N542*O542,2)</f>
        <v>13.6</v>
      </c>
      <c r="Q542" s="9">
        <v>0</v>
      </c>
      <c r="R542" s="5">
        <f>ROUND(L542+P542+Q542,2)</f>
        <v>37.6</v>
      </c>
      <c r="S542" s="7">
        <v>0.25</v>
      </c>
      <c r="T542" s="5">
        <f>ROUND(R542*(1-S542),2)</f>
        <v>28.2</v>
      </c>
      <c r="U542" s="5">
        <f>ROUND(R542*(1+S542),2)</f>
        <v>47.0</v>
      </c>
      <c r="V542" t="s">
        <v>1743</v>
      </c>
      <c r="W542" t="s">
        <v>1738</v>
      </c>
      <c r="X542" t="s">
        <v>1833</v>
      </c>
      <c r="Y542" t="s">
        <v>98</v>
      </c>
      <c r="Z542" t="s">
        <v>325</v>
      </c>
      <c r="AA542" s="6">
        <f>J542/I542</f>
        <v>1.0</v>
      </c>
      <c r="AB542" s="6">
        <f>J542-F542</f>
        <v>0.0</v>
      </c>
      <c r="AC542" s="5">
        <f>L542*(1-S542)</f>
        <v>18.0</v>
      </c>
      <c r="AD542" s="5">
        <f>L542*(1+S542)</f>
        <v>30.0</v>
      </c>
    </row>
    <row r="543" spans="1:30">
      <c r="A543" t="s">
        <v>1834</v>
      </c>
      <c r="B543" t="s">
        <v>42</v>
      </c>
      <c r="C543" t="s">
        <v>1835</v>
      </c>
      <c r="D543" t="s">
        <v>1735</v>
      </c>
      <c r="E543" t="s">
        <v>1736</v>
      </c>
      <c r="F543" s="9">
        <v>1</v>
      </c>
      <c r="G543" t="s">
        <v>164</v>
      </c>
      <c r="H543" s="7">
        <v>0</v>
      </c>
      <c r="I543" s="9">
        <v>1</v>
      </c>
      <c r="J543" s="6">
        <f>CEILING(F543*(1+H543),I543)</f>
        <v>1</v>
      </c>
      <c r="K543" s="9">
        <v>55</v>
      </c>
      <c r="L543" s="5">
        <f>ROUND(J543*K543,2)</f>
        <v>55.0</v>
      </c>
      <c r="M543" s="9">
        <v>0.3</v>
      </c>
      <c r="N543" s="6">
        <f>ROUND(F543*M543,3)</f>
        <v>0.3</v>
      </c>
      <c r="O543" s="5">
        <f>'Labor rates'!B11</f>
        <v>68</v>
      </c>
      <c r="P543" s="5">
        <f>ROUND(N543*O543,2)</f>
        <v>20.4</v>
      </c>
      <c r="Q543" s="9">
        <v>0</v>
      </c>
      <c r="R543" s="5">
        <f>ROUND(L543+P543+Q543,2)</f>
        <v>75.4</v>
      </c>
      <c r="S543" s="7">
        <v>0.25</v>
      </c>
      <c r="T543" s="5">
        <f>ROUND(R543*(1-S543),2)</f>
        <v>56.55</v>
      </c>
      <c r="U543" s="5">
        <f>ROUND(R543*(1+S543),2)</f>
        <v>94.25</v>
      </c>
      <c r="V543" t="s">
        <v>1737</v>
      </c>
      <c r="W543" t="s">
        <v>1738</v>
      </c>
      <c r="X543" t="s">
        <v>1836</v>
      </c>
      <c r="Y543" t="s">
        <v>98</v>
      </c>
      <c r="Z543" t="s">
        <v>325</v>
      </c>
      <c r="AA543" s="6">
        <f>J543/I543</f>
        <v>1.0</v>
      </c>
      <c r="AB543" s="6">
        <f>J543-F543</f>
        <v>0.0</v>
      </c>
      <c r="AC543" s="5">
        <f>L543*(1-S543)</f>
        <v>41.25</v>
      </c>
      <c r="AD543" s="5">
        <f>L543*(1+S543)</f>
        <v>68.75</v>
      </c>
    </row>
    <row r="544" spans="1:30">
      <c r="A544" t="s">
        <v>1837</v>
      </c>
      <c r="B544" t="s">
        <v>42</v>
      </c>
      <c r="C544" t="s">
        <v>1835</v>
      </c>
      <c r="D544" t="s">
        <v>1741</v>
      </c>
      <c r="E544" t="s">
        <v>1742</v>
      </c>
      <c r="F544" s="9">
        <v>1</v>
      </c>
      <c r="G544" t="s">
        <v>164</v>
      </c>
      <c r="H544" s="7">
        <v>0</v>
      </c>
      <c r="I544" s="9">
        <v>1</v>
      </c>
      <c r="J544" s="6">
        <f>CEILING(F544*(1+H544),I544)</f>
        <v>1</v>
      </c>
      <c r="K544" s="9">
        <v>38</v>
      </c>
      <c r="L544" s="5">
        <f>ROUND(J544*K544,2)</f>
        <v>38.0</v>
      </c>
      <c r="M544" s="9">
        <v>0.3</v>
      </c>
      <c r="N544" s="6">
        <f>ROUND(F544*M544,3)</f>
        <v>0.3</v>
      </c>
      <c r="O544" s="5">
        <f>'Labor rates'!B11</f>
        <v>68</v>
      </c>
      <c r="P544" s="5">
        <f>ROUND(N544*O544,2)</f>
        <v>20.4</v>
      </c>
      <c r="Q544" s="9">
        <v>0</v>
      </c>
      <c r="R544" s="5">
        <f>ROUND(L544+P544+Q544,2)</f>
        <v>58.4</v>
      </c>
      <c r="S544" s="7">
        <v>0.25</v>
      </c>
      <c r="T544" s="5">
        <f>ROUND(R544*(1-S544),2)</f>
        <v>43.8</v>
      </c>
      <c r="U544" s="5">
        <f>ROUND(R544*(1+S544),2)</f>
        <v>73.0</v>
      </c>
      <c r="V544" t="s">
        <v>1743</v>
      </c>
      <c r="W544" t="s">
        <v>1738</v>
      </c>
      <c r="X544" t="s">
        <v>1838</v>
      </c>
      <c r="Y544" t="s">
        <v>98</v>
      </c>
      <c r="Z544" t="s">
        <v>325</v>
      </c>
      <c r="AA544" s="6">
        <f>J544/I544</f>
        <v>1.0</v>
      </c>
      <c r="AB544" s="6">
        <f>J544-F544</f>
        <v>0.0</v>
      </c>
      <c r="AC544" s="5">
        <f>L544*(1-S544)</f>
        <v>28.5</v>
      </c>
      <c r="AD544" s="5">
        <f>L544*(1+S544)</f>
        <v>47.5</v>
      </c>
    </row>
    <row r="545" spans="1:30">
      <c r="A545" t="s">
        <v>1839</v>
      </c>
      <c r="B545" t="s">
        <v>42</v>
      </c>
      <c r="C545" t="s">
        <v>1835</v>
      </c>
      <c r="D545" t="s">
        <v>1746</v>
      </c>
      <c r="E545" t="s">
        <v>1747</v>
      </c>
      <c r="F545" s="9">
        <v>1</v>
      </c>
      <c r="G545" t="s">
        <v>164</v>
      </c>
      <c r="H545" s="7">
        <v>0</v>
      </c>
      <c r="I545" s="9">
        <v>1</v>
      </c>
      <c r="J545" s="6">
        <f>CEILING(F545*(1+H545),I545)</f>
        <v>1</v>
      </c>
      <c r="K545" s="9">
        <v>24</v>
      </c>
      <c r="L545" s="5">
        <f>ROUND(J545*K545,2)</f>
        <v>24.0</v>
      </c>
      <c r="M545" s="9">
        <v>0.2</v>
      </c>
      <c r="N545" s="6">
        <f>ROUND(F545*M545,3)</f>
        <v>0.2</v>
      </c>
      <c r="O545" s="5">
        <f>'Labor rates'!B11</f>
        <v>68</v>
      </c>
      <c r="P545" s="5">
        <f>ROUND(N545*O545,2)</f>
        <v>13.6</v>
      </c>
      <c r="Q545" s="9">
        <v>0</v>
      </c>
      <c r="R545" s="5">
        <f>ROUND(L545+P545+Q545,2)</f>
        <v>37.6</v>
      </c>
      <c r="S545" s="7">
        <v>0.25</v>
      </c>
      <c r="T545" s="5">
        <f>ROUND(R545*(1-S545),2)</f>
        <v>28.2</v>
      </c>
      <c r="U545" s="5">
        <f>ROUND(R545*(1+S545),2)</f>
        <v>47.0</v>
      </c>
      <c r="V545" t="s">
        <v>1743</v>
      </c>
      <c r="W545" t="s">
        <v>1738</v>
      </c>
      <c r="X545" t="s">
        <v>1840</v>
      </c>
      <c r="Y545" t="s">
        <v>98</v>
      </c>
      <c r="Z545" t="s">
        <v>325</v>
      </c>
      <c r="AA545" s="6">
        <f>J545/I545</f>
        <v>1.0</v>
      </c>
      <c r="AB545" s="6">
        <f>J545-F545</f>
        <v>0.0</v>
      </c>
      <c r="AC545" s="5">
        <f>L545*(1-S545)</f>
        <v>18.0</v>
      </c>
      <c r="AD545" s="5">
        <f>L545*(1+S545)</f>
        <v>30.0</v>
      </c>
    </row>
    <row r="546" spans="1:30">
      <c r="A546" t="s">
        <v>1841</v>
      </c>
      <c r="B546" t="s">
        <v>42</v>
      </c>
      <c r="C546" t="s">
        <v>1842</v>
      </c>
      <c r="D546" t="s">
        <v>1789</v>
      </c>
      <c r="E546" t="s">
        <v>1843</v>
      </c>
      <c r="F546" s="9">
        <v>1</v>
      </c>
      <c r="G546" t="s">
        <v>164</v>
      </c>
      <c r="H546" s="7">
        <v>0</v>
      </c>
      <c r="I546" s="9">
        <v>1</v>
      </c>
      <c r="J546" s="6">
        <f>CEILING(F546*(1+H546),I546)</f>
        <v>1</v>
      </c>
      <c r="K546" s="9">
        <v>55</v>
      </c>
      <c r="L546" s="5">
        <f>ROUND(J546*K546,2)</f>
        <v>55.0</v>
      </c>
      <c r="M546" s="9">
        <v>0.3</v>
      </c>
      <c r="N546" s="6">
        <f>ROUND(F546*M546,3)</f>
        <v>0.3</v>
      </c>
      <c r="O546" s="5">
        <f>'Labor rates'!B11</f>
        <v>68</v>
      </c>
      <c r="P546" s="5">
        <f>ROUND(N546*O546,2)</f>
        <v>20.4</v>
      </c>
      <c r="Q546" s="9">
        <v>0</v>
      </c>
      <c r="R546" s="5">
        <f>ROUND(L546+P546+Q546,2)</f>
        <v>75.4</v>
      </c>
      <c r="S546" s="7">
        <v>0.25</v>
      </c>
      <c r="T546" s="5">
        <f>ROUND(R546*(1-S546),2)</f>
        <v>56.55</v>
      </c>
      <c r="U546" s="5">
        <f>ROUND(R546*(1+S546),2)</f>
        <v>94.25</v>
      </c>
      <c r="V546" t="s">
        <v>1737</v>
      </c>
      <c r="W546" t="s">
        <v>1738</v>
      </c>
      <c r="X546" t="s">
        <v>1844</v>
      </c>
      <c r="Y546" t="s">
        <v>98</v>
      </c>
      <c r="Z546" t="s">
        <v>325</v>
      </c>
      <c r="AA546" s="6">
        <f>J546/I546</f>
        <v>1.0</v>
      </c>
      <c r="AB546" s="6">
        <f>J546-F546</f>
        <v>0.0</v>
      </c>
      <c r="AC546" s="5">
        <f>L546*(1-S546)</f>
        <v>41.25</v>
      </c>
      <c r="AD546" s="5">
        <f>L546*(1+S546)</f>
        <v>68.75</v>
      </c>
    </row>
    <row r="547" spans="1:30">
      <c r="A547" t="s">
        <v>1845</v>
      </c>
      <c r="B547" t="s">
        <v>42</v>
      </c>
      <c r="C547" t="s">
        <v>1842</v>
      </c>
      <c r="D547" t="s">
        <v>1793</v>
      </c>
      <c r="E547" t="s">
        <v>1794</v>
      </c>
      <c r="F547" s="9">
        <v>1</v>
      </c>
      <c r="G547" t="s">
        <v>164</v>
      </c>
      <c r="H547" s="7">
        <v>0</v>
      </c>
      <c r="I547" s="9">
        <v>1</v>
      </c>
      <c r="J547" s="6">
        <f>CEILING(F547*(1+H547),I547)</f>
        <v>1</v>
      </c>
      <c r="K547" s="9">
        <v>38</v>
      </c>
      <c r="L547" s="5">
        <f>ROUND(J547*K547,2)</f>
        <v>38.0</v>
      </c>
      <c r="M547" s="9">
        <v>0.3</v>
      </c>
      <c r="N547" s="6">
        <f>ROUND(F547*M547,3)</f>
        <v>0.3</v>
      </c>
      <c r="O547" s="5">
        <f>'Labor rates'!B11</f>
        <v>68</v>
      </c>
      <c r="P547" s="5">
        <f>ROUND(N547*O547,2)</f>
        <v>20.4</v>
      </c>
      <c r="Q547" s="9">
        <v>0</v>
      </c>
      <c r="R547" s="5">
        <f>ROUND(L547+P547+Q547,2)</f>
        <v>58.4</v>
      </c>
      <c r="S547" s="7">
        <v>0.25</v>
      </c>
      <c r="T547" s="5">
        <f>ROUND(R547*(1-S547),2)</f>
        <v>43.8</v>
      </c>
      <c r="U547" s="5">
        <f>ROUND(R547*(1+S547),2)</f>
        <v>73.0</v>
      </c>
      <c r="V547" t="s">
        <v>1743</v>
      </c>
      <c r="W547" t="s">
        <v>1738</v>
      </c>
      <c r="X547" t="s">
        <v>1846</v>
      </c>
      <c r="Y547" t="s">
        <v>98</v>
      </c>
      <c r="Z547" t="s">
        <v>325</v>
      </c>
      <c r="AA547" s="6">
        <f>J547/I547</f>
        <v>1.0</v>
      </c>
      <c r="AB547" s="6">
        <f>J547-F547</f>
        <v>0.0</v>
      </c>
      <c r="AC547" s="5">
        <f>L547*(1-S547)</f>
        <v>28.5</v>
      </c>
      <c r="AD547" s="5">
        <f>L547*(1+S547)</f>
        <v>47.5</v>
      </c>
    </row>
    <row r="548" spans="1:30">
      <c r="A548" t="s">
        <v>1847</v>
      </c>
      <c r="B548" t="s">
        <v>42</v>
      </c>
      <c r="C548" t="s">
        <v>1842</v>
      </c>
      <c r="D548" t="s">
        <v>1797</v>
      </c>
      <c r="E548" t="s">
        <v>1798</v>
      </c>
      <c r="F548" s="9">
        <v>1</v>
      </c>
      <c r="G548" t="s">
        <v>164</v>
      </c>
      <c r="H548" s="7">
        <v>0</v>
      </c>
      <c r="I548" s="9">
        <v>1</v>
      </c>
      <c r="J548" s="6">
        <f>CEILING(F548*(1+H548),I548)</f>
        <v>1</v>
      </c>
      <c r="K548" s="9">
        <v>24</v>
      </c>
      <c r="L548" s="5">
        <f>ROUND(J548*K548,2)</f>
        <v>24.0</v>
      </c>
      <c r="M548" s="9">
        <v>0.2</v>
      </c>
      <c r="N548" s="6">
        <f>ROUND(F548*M548,3)</f>
        <v>0.2</v>
      </c>
      <c r="O548" s="5">
        <f>'Labor rates'!B11</f>
        <v>68</v>
      </c>
      <c r="P548" s="5">
        <f>ROUND(N548*O548,2)</f>
        <v>13.6</v>
      </c>
      <c r="Q548" s="9">
        <v>0</v>
      </c>
      <c r="R548" s="5">
        <f>ROUND(L548+P548+Q548,2)</f>
        <v>37.6</v>
      </c>
      <c r="S548" s="7">
        <v>0.25</v>
      </c>
      <c r="T548" s="5">
        <f>ROUND(R548*(1-S548),2)</f>
        <v>28.2</v>
      </c>
      <c r="U548" s="5">
        <f>ROUND(R548*(1+S548),2)</f>
        <v>47.0</v>
      </c>
      <c r="V548" t="s">
        <v>1743</v>
      </c>
      <c r="W548" t="s">
        <v>1738</v>
      </c>
      <c r="X548" t="s">
        <v>1848</v>
      </c>
      <c r="Y548" t="s">
        <v>98</v>
      </c>
      <c r="Z548" t="s">
        <v>325</v>
      </c>
      <c r="AA548" s="6">
        <f>J548/I548</f>
        <v>1.0</v>
      </c>
      <c r="AB548" s="6">
        <f>J548-F548</f>
        <v>0.0</v>
      </c>
      <c r="AC548" s="5">
        <f>L548*(1-S548)</f>
        <v>18.0</v>
      </c>
      <c r="AD548" s="5">
        <f>L548*(1+S548)</f>
        <v>30.0</v>
      </c>
    </row>
    <row r="549" spans="1:30">
      <c r="A549" t="s">
        <v>1849</v>
      </c>
      <c r="B549" t="s">
        <v>42</v>
      </c>
      <c r="C549" t="s">
        <v>1850</v>
      </c>
      <c r="D549" t="s">
        <v>1772</v>
      </c>
      <c r="E549" t="s">
        <v>1773</v>
      </c>
      <c r="F549" s="9">
        <v>1</v>
      </c>
      <c r="G549" t="s">
        <v>164</v>
      </c>
      <c r="H549" s="7">
        <v>0</v>
      </c>
      <c r="I549" s="9">
        <v>1</v>
      </c>
      <c r="J549" s="6">
        <f>CEILING(F549*(1+H549),I549)</f>
        <v>1</v>
      </c>
      <c r="K549" s="9">
        <v>55</v>
      </c>
      <c r="L549" s="5">
        <f>ROUND(J549*K549,2)</f>
        <v>55.0</v>
      </c>
      <c r="M549" s="9">
        <v>0.3</v>
      </c>
      <c r="N549" s="6">
        <f>ROUND(F549*M549,3)</f>
        <v>0.3</v>
      </c>
      <c r="O549" s="5">
        <f>'Labor rates'!B11</f>
        <v>68</v>
      </c>
      <c r="P549" s="5">
        <f>ROUND(N549*O549,2)</f>
        <v>20.4</v>
      </c>
      <c r="Q549" s="9">
        <v>0</v>
      </c>
      <c r="R549" s="5">
        <f>ROUND(L549+P549+Q549,2)</f>
        <v>75.4</v>
      </c>
      <c r="S549" s="7">
        <v>0.25</v>
      </c>
      <c r="T549" s="5">
        <f>ROUND(R549*(1-S549),2)</f>
        <v>56.55</v>
      </c>
      <c r="U549" s="5">
        <f>ROUND(R549*(1+S549),2)</f>
        <v>94.25</v>
      </c>
      <c r="V549" t="s">
        <v>1737</v>
      </c>
      <c r="W549" t="s">
        <v>1738</v>
      </c>
      <c r="X549" t="s">
        <v>1851</v>
      </c>
      <c r="Y549" t="s">
        <v>98</v>
      </c>
      <c r="Z549" t="s">
        <v>325</v>
      </c>
      <c r="AA549" s="6">
        <f>J549/I549</f>
        <v>1.0</v>
      </c>
      <c r="AB549" s="6">
        <f>J549-F549</f>
        <v>0.0</v>
      </c>
      <c r="AC549" s="5">
        <f>L549*(1-S549)</f>
        <v>41.25</v>
      </c>
      <c r="AD549" s="5">
        <f>L549*(1+S549)</f>
        <v>68.75</v>
      </c>
    </row>
    <row r="550" spans="1:30">
      <c r="A550" t="s">
        <v>1852</v>
      </c>
      <c r="B550" t="s">
        <v>42</v>
      </c>
      <c r="C550" t="s">
        <v>1850</v>
      </c>
      <c r="D550" t="s">
        <v>1741</v>
      </c>
      <c r="E550" t="s">
        <v>1742</v>
      </c>
      <c r="F550" s="9">
        <v>1</v>
      </c>
      <c r="G550" t="s">
        <v>164</v>
      </c>
      <c r="H550" s="7">
        <v>0</v>
      </c>
      <c r="I550" s="9">
        <v>1</v>
      </c>
      <c r="J550" s="6">
        <f>CEILING(F550*(1+H550),I550)</f>
        <v>1</v>
      </c>
      <c r="K550" s="9">
        <v>38</v>
      </c>
      <c r="L550" s="5">
        <f>ROUND(J550*K550,2)</f>
        <v>38.0</v>
      </c>
      <c r="M550" s="9">
        <v>0.3</v>
      </c>
      <c r="N550" s="6">
        <f>ROUND(F550*M550,3)</f>
        <v>0.3</v>
      </c>
      <c r="O550" s="5">
        <f>'Labor rates'!B11</f>
        <v>68</v>
      </c>
      <c r="P550" s="5">
        <f>ROUND(N550*O550,2)</f>
        <v>20.4</v>
      </c>
      <c r="Q550" s="9">
        <v>0</v>
      </c>
      <c r="R550" s="5">
        <f>ROUND(L550+P550+Q550,2)</f>
        <v>58.4</v>
      </c>
      <c r="S550" s="7">
        <v>0.25</v>
      </c>
      <c r="T550" s="5">
        <f>ROUND(R550*(1-S550),2)</f>
        <v>43.8</v>
      </c>
      <c r="U550" s="5">
        <f>ROUND(R550*(1+S550),2)</f>
        <v>73.0</v>
      </c>
      <c r="V550" t="s">
        <v>1743</v>
      </c>
      <c r="W550" t="s">
        <v>1738</v>
      </c>
      <c r="X550" t="s">
        <v>1853</v>
      </c>
      <c r="Y550" t="s">
        <v>98</v>
      </c>
      <c r="Z550" t="s">
        <v>325</v>
      </c>
      <c r="AA550" s="6">
        <f>J550/I550</f>
        <v>1.0</v>
      </c>
      <c r="AB550" s="6">
        <f>J550-F550</f>
        <v>0.0</v>
      </c>
      <c r="AC550" s="5">
        <f>L550*(1-S550)</f>
        <v>28.5</v>
      </c>
      <c r="AD550" s="5">
        <f>L550*(1+S550)</f>
        <v>47.5</v>
      </c>
    </row>
    <row r="551" spans="1:30">
      <c r="A551" t="s">
        <v>1854</v>
      </c>
      <c r="B551" t="s">
        <v>42</v>
      </c>
      <c r="C551" t="s">
        <v>1850</v>
      </c>
      <c r="D551" t="s">
        <v>1746</v>
      </c>
      <c r="E551" t="s">
        <v>1747</v>
      </c>
      <c r="F551" s="9">
        <v>1</v>
      </c>
      <c r="G551" t="s">
        <v>164</v>
      </c>
      <c r="H551" s="7">
        <v>0</v>
      </c>
      <c r="I551" s="9">
        <v>1</v>
      </c>
      <c r="J551" s="6">
        <f>CEILING(F551*(1+H551),I551)</f>
        <v>1</v>
      </c>
      <c r="K551" s="9">
        <v>24</v>
      </c>
      <c r="L551" s="5">
        <f>ROUND(J551*K551,2)</f>
        <v>24.0</v>
      </c>
      <c r="M551" s="9">
        <v>0.2</v>
      </c>
      <c r="N551" s="6">
        <f>ROUND(F551*M551,3)</f>
        <v>0.2</v>
      </c>
      <c r="O551" s="5">
        <f>'Labor rates'!B11</f>
        <v>68</v>
      </c>
      <c r="P551" s="5">
        <f>ROUND(N551*O551,2)</f>
        <v>13.6</v>
      </c>
      <c r="Q551" s="9">
        <v>0</v>
      </c>
      <c r="R551" s="5">
        <f>ROUND(L551+P551+Q551,2)</f>
        <v>37.6</v>
      </c>
      <c r="S551" s="7">
        <v>0.25</v>
      </c>
      <c r="T551" s="5">
        <f>ROUND(R551*(1-S551),2)</f>
        <v>28.2</v>
      </c>
      <c r="U551" s="5">
        <f>ROUND(R551*(1+S551),2)</f>
        <v>47.0</v>
      </c>
      <c r="V551" t="s">
        <v>1743</v>
      </c>
      <c r="W551" t="s">
        <v>1738</v>
      </c>
      <c r="X551" t="s">
        <v>1855</v>
      </c>
      <c r="Y551" t="s">
        <v>98</v>
      </c>
      <c r="Z551" t="s">
        <v>325</v>
      </c>
      <c r="AA551" s="6">
        <f>J551/I551</f>
        <v>1.0</v>
      </c>
      <c r="AB551" s="6">
        <f>J551-F551</f>
        <v>0.0</v>
      </c>
      <c r="AC551" s="5">
        <f>L551*(1-S551)</f>
        <v>18.0</v>
      </c>
      <c r="AD551" s="5">
        <f>L551*(1+S551)</f>
        <v>30.0</v>
      </c>
    </row>
    <row r="552" spans="1:30">
      <c r="A552" t="s">
        <v>1856</v>
      </c>
      <c r="B552" t="s">
        <v>42</v>
      </c>
      <c r="C552" t="s">
        <v>1857</v>
      </c>
      <c r="D552" t="s">
        <v>1759</v>
      </c>
      <c r="E552" t="s">
        <v>1781</v>
      </c>
      <c r="F552" s="9">
        <v>1</v>
      </c>
      <c r="G552" t="s">
        <v>164</v>
      </c>
      <c r="H552" s="7">
        <v>0</v>
      </c>
      <c r="I552" s="9">
        <v>1</v>
      </c>
      <c r="J552" s="6">
        <f>CEILING(F552*(1+H552),I552)</f>
        <v>1</v>
      </c>
      <c r="K552" s="9">
        <v>55</v>
      </c>
      <c r="L552" s="5">
        <f>ROUND(J552*K552,2)</f>
        <v>55.0</v>
      </c>
      <c r="M552" s="9">
        <v>0.3</v>
      </c>
      <c r="N552" s="6">
        <f>ROUND(F552*M552,3)</f>
        <v>0.3</v>
      </c>
      <c r="O552" s="5">
        <f>'Labor rates'!B11</f>
        <v>68</v>
      </c>
      <c r="P552" s="5">
        <f>ROUND(N552*O552,2)</f>
        <v>20.4</v>
      </c>
      <c r="Q552" s="9">
        <v>0</v>
      </c>
      <c r="R552" s="5">
        <f>ROUND(L552+P552+Q552,2)</f>
        <v>75.4</v>
      </c>
      <c r="S552" s="7">
        <v>0.25</v>
      </c>
      <c r="T552" s="5">
        <f>ROUND(R552*(1-S552),2)</f>
        <v>56.55</v>
      </c>
      <c r="U552" s="5">
        <f>ROUND(R552*(1+S552),2)</f>
        <v>94.25</v>
      </c>
      <c r="V552" t="s">
        <v>1737</v>
      </c>
      <c r="W552" t="s">
        <v>1738</v>
      </c>
      <c r="X552" t="s">
        <v>1858</v>
      </c>
      <c r="Y552" t="s">
        <v>98</v>
      </c>
      <c r="Z552" t="s">
        <v>325</v>
      </c>
      <c r="AA552" s="6">
        <f>J552/I552</f>
        <v>1.0</v>
      </c>
      <c r="AB552" s="6">
        <f>J552-F552</f>
        <v>0.0</v>
      </c>
      <c r="AC552" s="5">
        <f>L552*(1-S552)</f>
        <v>41.25</v>
      </c>
      <c r="AD552" s="5">
        <f>L552*(1+S552)</f>
        <v>68.75</v>
      </c>
    </row>
    <row r="553" spans="1:30">
      <c r="A553" t="s">
        <v>1859</v>
      </c>
      <c r="B553" t="s">
        <v>42</v>
      </c>
      <c r="C553" t="s">
        <v>1857</v>
      </c>
      <c r="D553" t="s">
        <v>1763</v>
      </c>
      <c r="E553" t="s">
        <v>1764</v>
      </c>
      <c r="F553" s="9">
        <v>1</v>
      </c>
      <c r="G553" t="s">
        <v>164</v>
      </c>
      <c r="H553" s="7">
        <v>0</v>
      </c>
      <c r="I553" s="9">
        <v>1</v>
      </c>
      <c r="J553" s="6">
        <f>CEILING(F553*(1+H553),I553)</f>
        <v>1</v>
      </c>
      <c r="K553" s="9">
        <v>38</v>
      </c>
      <c r="L553" s="5">
        <f>ROUND(J553*K553,2)</f>
        <v>38.0</v>
      </c>
      <c r="M553" s="9">
        <v>0.3</v>
      </c>
      <c r="N553" s="6">
        <f>ROUND(F553*M553,3)</f>
        <v>0.3</v>
      </c>
      <c r="O553" s="5">
        <f>'Labor rates'!B11</f>
        <v>68</v>
      </c>
      <c r="P553" s="5">
        <f>ROUND(N553*O553,2)</f>
        <v>20.4</v>
      </c>
      <c r="Q553" s="9">
        <v>0</v>
      </c>
      <c r="R553" s="5">
        <f>ROUND(L553+P553+Q553,2)</f>
        <v>58.4</v>
      </c>
      <c r="S553" s="7">
        <v>0.25</v>
      </c>
      <c r="T553" s="5">
        <f>ROUND(R553*(1-S553),2)</f>
        <v>43.8</v>
      </c>
      <c r="U553" s="5">
        <f>ROUND(R553*(1+S553),2)</f>
        <v>73.0</v>
      </c>
      <c r="V553" t="s">
        <v>1743</v>
      </c>
      <c r="W553" t="s">
        <v>1738</v>
      </c>
      <c r="X553" t="s">
        <v>1860</v>
      </c>
      <c r="Y553" t="s">
        <v>98</v>
      </c>
      <c r="Z553" t="s">
        <v>325</v>
      </c>
      <c r="AA553" s="6">
        <f>J553/I553</f>
        <v>1.0</v>
      </c>
      <c r="AB553" s="6">
        <f>J553-F553</f>
        <v>0.0</v>
      </c>
      <c r="AC553" s="5">
        <f>L553*(1-S553)</f>
        <v>28.5</v>
      </c>
      <c r="AD553" s="5">
        <f>L553*(1+S553)</f>
        <v>47.5</v>
      </c>
    </row>
    <row r="554" spans="1:30">
      <c r="A554" t="s">
        <v>1861</v>
      </c>
      <c r="B554" t="s">
        <v>42</v>
      </c>
      <c r="C554" t="s">
        <v>1857</v>
      </c>
      <c r="D554" t="s">
        <v>1767</v>
      </c>
      <c r="E554" t="s">
        <v>1768</v>
      </c>
      <c r="F554" s="9">
        <v>1</v>
      </c>
      <c r="G554" t="s">
        <v>164</v>
      </c>
      <c r="H554" s="7">
        <v>0</v>
      </c>
      <c r="I554" s="9">
        <v>1</v>
      </c>
      <c r="J554" s="6">
        <f>CEILING(F554*(1+H554),I554)</f>
        <v>1</v>
      </c>
      <c r="K554" s="9">
        <v>24</v>
      </c>
      <c r="L554" s="5">
        <f>ROUND(J554*K554,2)</f>
        <v>24.0</v>
      </c>
      <c r="M554" s="9">
        <v>0.2</v>
      </c>
      <c r="N554" s="6">
        <f>ROUND(F554*M554,3)</f>
        <v>0.2</v>
      </c>
      <c r="O554" s="5">
        <f>'Labor rates'!B11</f>
        <v>68</v>
      </c>
      <c r="P554" s="5">
        <f>ROUND(N554*O554,2)</f>
        <v>13.6</v>
      </c>
      <c r="Q554" s="9">
        <v>0</v>
      </c>
      <c r="R554" s="5">
        <f>ROUND(L554+P554+Q554,2)</f>
        <v>37.6</v>
      </c>
      <c r="S554" s="7">
        <v>0.25</v>
      </c>
      <c r="T554" s="5">
        <f>ROUND(R554*(1-S554),2)</f>
        <v>28.2</v>
      </c>
      <c r="U554" s="5">
        <f>ROUND(R554*(1+S554),2)</f>
        <v>47.0</v>
      </c>
      <c r="V554" t="s">
        <v>1743</v>
      </c>
      <c r="W554" t="s">
        <v>1738</v>
      </c>
      <c r="X554" t="s">
        <v>1862</v>
      </c>
      <c r="Y554" t="s">
        <v>98</v>
      </c>
      <c r="Z554" t="s">
        <v>325</v>
      </c>
      <c r="AA554" s="6">
        <f>J554/I554</f>
        <v>1.0</v>
      </c>
      <c r="AB554" s="6">
        <f>J554-F554</f>
        <v>0.0</v>
      </c>
      <c r="AC554" s="5">
        <f>L554*(1-S554)</f>
        <v>18.0</v>
      </c>
      <c r="AD554" s="5">
        <f>L554*(1+S554)</f>
        <v>30.0</v>
      </c>
    </row>
    <row r="555" spans="1:30">
      <c r="A555" t="s">
        <v>1863</v>
      </c>
      <c r="B555" t="s">
        <v>42</v>
      </c>
      <c r="C555" t="s">
        <v>1864</v>
      </c>
      <c r="D555" t="s">
        <v>1772</v>
      </c>
      <c r="E555" t="s">
        <v>1865</v>
      </c>
      <c r="F555" s="9">
        <v>1</v>
      </c>
      <c r="G555" t="s">
        <v>164</v>
      </c>
      <c r="H555" s="7">
        <v>0</v>
      </c>
      <c r="I555" s="9">
        <v>1</v>
      </c>
      <c r="J555" s="6">
        <f>CEILING(F555*(1+H555),I555)</f>
        <v>1</v>
      </c>
      <c r="K555" s="9">
        <v>55</v>
      </c>
      <c r="L555" s="5">
        <f>ROUND(J555*K555,2)</f>
        <v>55.0</v>
      </c>
      <c r="M555" s="9">
        <v>0.3</v>
      </c>
      <c r="N555" s="6">
        <f>ROUND(F555*M555,3)</f>
        <v>0.3</v>
      </c>
      <c r="O555" s="5">
        <f>'Labor rates'!B11</f>
        <v>68</v>
      </c>
      <c r="P555" s="5">
        <f>ROUND(N555*O555,2)</f>
        <v>20.4</v>
      </c>
      <c r="Q555" s="9">
        <v>0</v>
      </c>
      <c r="R555" s="5">
        <f>ROUND(L555+P555+Q555,2)</f>
        <v>75.4</v>
      </c>
      <c r="S555" s="7">
        <v>0.25</v>
      </c>
      <c r="T555" s="5">
        <f>ROUND(R555*(1-S555),2)</f>
        <v>56.55</v>
      </c>
      <c r="U555" s="5">
        <f>ROUND(R555*(1+S555),2)</f>
        <v>94.25</v>
      </c>
      <c r="V555" t="s">
        <v>1737</v>
      </c>
      <c r="W555" t="s">
        <v>1738</v>
      </c>
      <c r="X555" t="s">
        <v>1866</v>
      </c>
      <c r="Y555" t="s">
        <v>98</v>
      </c>
      <c r="Z555" t="s">
        <v>325</v>
      </c>
      <c r="AA555" s="6">
        <f>J555/I555</f>
        <v>1.0</v>
      </c>
      <c r="AB555" s="6">
        <f>J555-F555</f>
        <v>0.0</v>
      </c>
      <c r="AC555" s="5">
        <f>L555*(1-S555)</f>
        <v>41.25</v>
      </c>
      <c r="AD555" s="5">
        <f>L555*(1+S555)</f>
        <v>68.75</v>
      </c>
    </row>
    <row r="556" spans="1:30">
      <c r="A556" t="s">
        <v>1867</v>
      </c>
      <c r="B556" t="s">
        <v>42</v>
      </c>
      <c r="C556" t="s">
        <v>1864</v>
      </c>
      <c r="D556" t="s">
        <v>1741</v>
      </c>
      <c r="E556" t="s">
        <v>1742</v>
      </c>
      <c r="F556" s="9">
        <v>1</v>
      </c>
      <c r="G556" t="s">
        <v>164</v>
      </c>
      <c r="H556" s="7">
        <v>0</v>
      </c>
      <c r="I556" s="9">
        <v>1</v>
      </c>
      <c r="J556" s="6">
        <f>CEILING(F556*(1+H556),I556)</f>
        <v>1</v>
      </c>
      <c r="K556" s="9">
        <v>38</v>
      </c>
      <c r="L556" s="5">
        <f>ROUND(J556*K556,2)</f>
        <v>38.0</v>
      </c>
      <c r="M556" s="9">
        <v>0.3</v>
      </c>
      <c r="N556" s="6">
        <f>ROUND(F556*M556,3)</f>
        <v>0.3</v>
      </c>
      <c r="O556" s="5">
        <f>'Labor rates'!B11</f>
        <v>68</v>
      </c>
      <c r="P556" s="5">
        <f>ROUND(N556*O556,2)</f>
        <v>20.4</v>
      </c>
      <c r="Q556" s="9">
        <v>0</v>
      </c>
      <c r="R556" s="5">
        <f>ROUND(L556+P556+Q556,2)</f>
        <v>58.4</v>
      </c>
      <c r="S556" s="7">
        <v>0.25</v>
      </c>
      <c r="T556" s="5">
        <f>ROUND(R556*(1-S556),2)</f>
        <v>43.8</v>
      </c>
      <c r="U556" s="5">
        <f>ROUND(R556*(1+S556),2)</f>
        <v>73.0</v>
      </c>
      <c r="V556" t="s">
        <v>1743</v>
      </c>
      <c r="W556" t="s">
        <v>1738</v>
      </c>
      <c r="X556" t="s">
        <v>1868</v>
      </c>
      <c r="Y556" t="s">
        <v>98</v>
      </c>
      <c r="Z556" t="s">
        <v>325</v>
      </c>
      <c r="AA556" s="6">
        <f>J556/I556</f>
        <v>1.0</v>
      </c>
      <c r="AB556" s="6">
        <f>J556-F556</f>
        <v>0.0</v>
      </c>
      <c r="AC556" s="5">
        <f>L556*(1-S556)</f>
        <v>28.5</v>
      </c>
      <c r="AD556" s="5">
        <f>L556*(1+S556)</f>
        <v>47.5</v>
      </c>
    </row>
    <row r="557" spans="1:30">
      <c r="A557" t="s">
        <v>1869</v>
      </c>
      <c r="B557" t="s">
        <v>42</v>
      </c>
      <c r="C557" t="s">
        <v>1864</v>
      </c>
      <c r="D557" t="s">
        <v>1746</v>
      </c>
      <c r="E557" t="s">
        <v>1747</v>
      </c>
      <c r="F557" s="9">
        <v>1</v>
      </c>
      <c r="G557" t="s">
        <v>164</v>
      </c>
      <c r="H557" s="7">
        <v>0</v>
      </c>
      <c r="I557" s="9">
        <v>1</v>
      </c>
      <c r="J557" s="6">
        <f>CEILING(F557*(1+H557),I557)</f>
        <v>1</v>
      </c>
      <c r="K557" s="9">
        <v>24</v>
      </c>
      <c r="L557" s="5">
        <f>ROUND(J557*K557,2)</f>
        <v>24.0</v>
      </c>
      <c r="M557" s="9">
        <v>0.2</v>
      </c>
      <c r="N557" s="6">
        <f>ROUND(F557*M557,3)</f>
        <v>0.2</v>
      </c>
      <c r="O557" s="5">
        <f>'Labor rates'!B11</f>
        <v>68</v>
      </c>
      <c r="P557" s="5">
        <f>ROUND(N557*O557,2)</f>
        <v>13.6</v>
      </c>
      <c r="Q557" s="9">
        <v>0</v>
      </c>
      <c r="R557" s="5">
        <f>ROUND(L557+P557+Q557,2)</f>
        <v>37.6</v>
      </c>
      <c r="S557" s="7">
        <v>0.25</v>
      </c>
      <c r="T557" s="5">
        <f>ROUND(R557*(1-S557),2)</f>
        <v>28.2</v>
      </c>
      <c r="U557" s="5">
        <f>ROUND(R557*(1+S557),2)</f>
        <v>47.0</v>
      </c>
      <c r="V557" t="s">
        <v>1743</v>
      </c>
      <c r="W557" t="s">
        <v>1738</v>
      </c>
      <c r="X557" t="s">
        <v>1870</v>
      </c>
      <c r="Y557" t="s">
        <v>98</v>
      </c>
      <c r="Z557" t="s">
        <v>325</v>
      </c>
      <c r="AA557" s="6">
        <f>J557/I557</f>
        <v>1.0</v>
      </c>
      <c r="AB557" s="6">
        <f>J557-F557</f>
        <v>0.0</v>
      </c>
      <c r="AC557" s="5">
        <f>L557*(1-S557)</f>
        <v>18.0</v>
      </c>
      <c r="AD557" s="5">
        <f>L557*(1+S557)</f>
        <v>30.0</v>
      </c>
    </row>
    <row r="558" spans="1:30">
      <c r="A558" t="s">
        <v>1871</v>
      </c>
      <c r="B558" t="s">
        <v>42</v>
      </c>
      <c r="C558" t="s">
        <v>1872</v>
      </c>
      <c r="D558" t="s">
        <v>1873</v>
      </c>
      <c r="E558" t="s">
        <v>1874</v>
      </c>
      <c r="F558" s="9">
        <v>1</v>
      </c>
      <c r="G558" t="s">
        <v>164</v>
      </c>
      <c r="H558" s="7">
        <v>0</v>
      </c>
      <c r="I558" s="9">
        <v>1</v>
      </c>
      <c r="J558" s="6">
        <f>CEILING(F558*(1+H558),I558)</f>
        <v>1</v>
      </c>
      <c r="K558" s="9">
        <v>65</v>
      </c>
      <c r="L558" s="5">
        <f>ROUND(J558*K558,2)</f>
        <v>65.0</v>
      </c>
      <c r="M558" s="9">
        <v>0.3</v>
      </c>
      <c r="N558" s="6">
        <f>ROUND(F558*M558,3)</f>
        <v>0.3</v>
      </c>
      <c r="O558" s="5">
        <f>'Labor rates'!B11</f>
        <v>68</v>
      </c>
      <c r="P558" s="5">
        <f>ROUND(N558*O558,2)</f>
        <v>20.4</v>
      </c>
      <c r="Q558" s="9">
        <v>0</v>
      </c>
      <c r="R558" s="5">
        <f>ROUND(L558+P558+Q558,2)</f>
        <v>85.4</v>
      </c>
      <c r="S558" s="7">
        <v>0.25</v>
      </c>
      <c r="T558" s="5">
        <f>ROUND(R558*(1-S558),2)</f>
        <v>64.05</v>
      </c>
      <c r="U558" s="5">
        <f>ROUND(R558*(1+S558),2)</f>
        <v>106.75</v>
      </c>
      <c r="V558" t="s">
        <v>1737</v>
      </c>
      <c r="W558" t="s">
        <v>1738</v>
      </c>
      <c r="X558" t="s">
        <v>1875</v>
      </c>
      <c r="Y558" t="s">
        <v>98</v>
      </c>
      <c r="Z558" t="s">
        <v>325</v>
      </c>
      <c r="AA558" s="6">
        <f>J558/I558</f>
        <v>1.0</v>
      </c>
      <c r="AB558" s="6">
        <f>J558-F558</f>
        <v>0.0</v>
      </c>
      <c r="AC558" s="5">
        <f>L558*(1-S558)</f>
        <v>48.75</v>
      </c>
      <c r="AD558" s="5">
        <f>L558*(1+S558)</f>
        <v>81.25</v>
      </c>
    </row>
    <row r="559" spans="1:30">
      <c r="A559" t="s">
        <v>1876</v>
      </c>
      <c r="B559" t="s">
        <v>42</v>
      </c>
      <c r="C559" t="s">
        <v>1872</v>
      </c>
      <c r="D559" t="s">
        <v>1793</v>
      </c>
      <c r="E559" t="s">
        <v>1794</v>
      </c>
      <c r="F559" s="9">
        <v>1</v>
      </c>
      <c r="G559" t="s">
        <v>164</v>
      </c>
      <c r="H559" s="7">
        <v>0</v>
      </c>
      <c r="I559" s="9">
        <v>1</v>
      </c>
      <c r="J559" s="6">
        <f>CEILING(F559*(1+H559),I559)</f>
        <v>1</v>
      </c>
      <c r="K559" s="9">
        <v>38</v>
      </c>
      <c r="L559" s="5">
        <f>ROUND(J559*K559,2)</f>
        <v>38.0</v>
      </c>
      <c r="M559" s="9">
        <v>0.3</v>
      </c>
      <c r="N559" s="6">
        <f>ROUND(F559*M559,3)</f>
        <v>0.3</v>
      </c>
      <c r="O559" s="5">
        <f>'Labor rates'!B11</f>
        <v>68</v>
      </c>
      <c r="P559" s="5">
        <f>ROUND(N559*O559,2)</f>
        <v>20.4</v>
      </c>
      <c r="Q559" s="9">
        <v>0</v>
      </c>
      <c r="R559" s="5">
        <f>ROUND(L559+P559+Q559,2)</f>
        <v>58.4</v>
      </c>
      <c r="S559" s="7">
        <v>0.25</v>
      </c>
      <c r="T559" s="5">
        <f>ROUND(R559*(1-S559),2)</f>
        <v>43.8</v>
      </c>
      <c r="U559" s="5">
        <f>ROUND(R559*(1+S559),2)</f>
        <v>73.0</v>
      </c>
      <c r="V559" t="s">
        <v>1743</v>
      </c>
      <c r="W559" t="s">
        <v>1738</v>
      </c>
      <c r="X559" t="s">
        <v>1877</v>
      </c>
      <c r="Y559" t="s">
        <v>98</v>
      </c>
      <c r="Z559" t="s">
        <v>325</v>
      </c>
      <c r="AA559" s="6">
        <f>J559/I559</f>
        <v>1.0</v>
      </c>
      <c r="AB559" s="6">
        <f>J559-F559</f>
        <v>0.0</v>
      </c>
      <c r="AC559" s="5">
        <f>L559*(1-S559)</f>
        <v>28.5</v>
      </c>
      <c r="AD559" s="5">
        <f>L559*(1+S559)</f>
        <v>47.5</v>
      </c>
    </row>
    <row r="560" spans="1:30">
      <c r="A560" t="s">
        <v>1878</v>
      </c>
      <c r="B560" t="s">
        <v>42</v>
      </c>
      <c r="C560" t="s">
        <v>1879</v>
      </c>
      <c r="D560" t="s">
        <v>1880</v>
      </c>
      <c r="E560" t="s">
        <v>1881</v>
      </c>
      <c r="F560" s="9">
        <v>1</v>
      </c>
      <c r="G560" t="s">
        <v>164</v>
      </c>
      <c r="H560" s="7">
        <v>0</v>
      </c>
      <c r="I560" s="9">
        <v>1</v>
      </c>
      <c r="J560" s="6">
        <f>CEILING(F560*(1+H560),I560)</f>
        <v>1</v>
      </c>
      <c r="K560" s="9">
        <v>65</v>
      </c>
      <c r="L560" s="5">
        <f>ROUND(J560*K560,2)</f>
        <v>65.0</v>
      </c>
      <c r="M560" s="9">
        <v>0.3</v>
      </c>
      <c r="N560" s="6">
        <f>ROUND(F560*M560,3)</f>
        <v>0.3</v>
      </c>
      <c r="O560" s="5">
        <f>'Labor rates'!B11</f>
        <v>68</v>
      </c>
      <c r="P560" s="5">
        <f>ROUND(N560*O560,2)</f>
        <v>20.4</v>
      </c>
      <c r="Q560" s="9">
        <v>0</v>
      </c>
      <c r="R560" s="5">
        <f>ROUND(L560+P560+Q560,2)</f>
        <v>85.4</v>
      </c>
      <c r="S560" s="7">
        <v>0.25</v>
      </c>
      <c r="T560" s="5">
        <f>ROUND(R560*(1-S560),2)</f>
        <v>64.05</v>
      </c>
      <c r="U560" s="5">
        <f>ROUND(R560*(1+S560),2)</f>
        <v>106.75</v>
      </c>
      <c r="V560" t="s">
        <v>1737</v>
      </c>
      <c r="W560" t="s">
        <v>1738</v>
      </c>
      <c r="X560" t="s">
        <v>1882</v>
      </c>
      <c r="Y560" t="s">
        <v>98</v>
      </c>
      <c r="Z560" t="s">
        <v>325</v>
      </c>
      <c r="AA560" s="6">
        <f>J560/I560</f>
        <v>1.0</v>
      </c>
      <c r="AB560" s="6">
        <f>J560-F560</f>
        <v>0.0</v>
      </c>
      <c r="AC560" s="5">
        <f>L560*(1-S560)</f>
        <v>48.75</v>
      </c>
      <c r="AD560" s="5">
        <f>L560*(1+S560)</f>
        <v>81.25</v>
      </c>
    </row>
    <row r="561" spans="1:30">
      <c r="A561" t="s">
        <v>1883</v>
      </c>
      <c r="B561" t="s">
        <v>42</v>
      </c>
      <c r="C561" t="s">
        <v>1879</v>
      </c>
      <c r="D561" t="s">
        <v>1741</v>
      </c>
      <c r="E561" t="s">
        <v>1742</v>
      </c>
      <c r="F561" s="9">
        <v>1</v>
      </c>
      <c r="G561" t="s">
        <v>164</v>
      </c>
      <c r="H561" s="7">
        <v>0</v>
      </c>
      <c r="I561" s="9">
        <v>1</v>
      </c>
      <c r="J561" s="6">
        <f>CEILING(F561*(1+H561),I561)</f>
        <v>1</v>
      </c>
      <c r="K561" s="9">
        <v>38</v>
      </c>
      <c r="L561" s="5">
        <f>ROUND(J561*K561,2)</f>
        <v>38.0</v>
      </c>
      <c r="M561" s="9">
        <v>0.3</v>
      </c>
      <c r="N561" s="6">
        <f>ROUND(F561*M561,3)</f>
        <v>0.3</v>
      </c>
      <c r="O561" s="5">
        <f>'Labor rates'!B11</f>
        <v>68</v>
      </c>
      <c r="P561" s="5">
        <f>ROUND(N561*O561,2)</f>
        <v>20.4</v>
      </c>
      <c r="Q561" s="9">
        <v>0</v>
      </c>
      <c r="R561" s="5">
        <f>ROUND(L561+P561+Q561,2)</f>
        <v>58.4</v>
      </c>
      <c r="S561" s="7">
        <v>0.25</v>
      </c>
      <c r="T561" s="5">
        <f>ROUND(R561*(1-S561),2)</f>
        <v>43.8</v>
      </c>
      <c r="U561" s="5">
        <f>ROUND(R561*(1+S561),2)</f>
        <v>73.0</v>
      </c>
      <c r="V561" t="s">
        <v>1743</v>
      </c>
      <c r="W561" t="s">
        <v>1738</v>
      </c>
      <c r="X561" t="s">
        <v>1884</v>
      </c>
      <c r="Y561" t="s">
        <v>98</v>
      </c>
      <c r="Z561" t="s">
        <v>325</v>
      </c>
      <c r="AA561" s="6">
        <f>J561/I561</f>
        <v>1.0</v>
      </c>
      <c r="AB561" s="6">
        <f>J561-F561</f>
        <v>0.0</v>
      </c>
      <c r="AC561" s="5">
        <f>L561*(1-S561)</f>
        <v>28.5</v>
      </c>
      <c r="AD561" s="5">
        <f>L561*(1+S561)</f>
        <v>47.5</v>
      </c>
    </row>
    <row r="562" spans="1:30">
      <c r="A562" t="s">
        <v>1885</v>
      </c>
      <c r="B562" t="s">
        <v>42</v>
      </c>
      <c r="C562" t="s">
        <v>1886</v>
      </c>
      <c r="D562" t="s">
        <v>1873</v>
      </c>
      <c r="E562" t="s">
        <v>1887</v>
      </c>
      <c r="F562" s="9">
        <v>1</v>
      </c>
      <c r="G562" t="s">
        <v>164</v>
      </c>
      <c r="H562" s="7">
        <v>0</v>
      </c>
      <c r="I562" s="9">
        <v>1</v>
      </c>
      <c r="J562" s="6">
        <f>CEILING(F562*(1+H562),I562)</f>
        <v>1</v>
      </c>
      <c r="K562" s="9">
        <v>65</v>
      </c>
      <c r="L562" s="5">
        <f>ROUND(J562*K562,2)</f>
        <v>65.0</v>
      </c>
      <c r="M562" s="9">
        <v>0.3</v>
      </c>
      <c r="N562" s="6">
        <f>ROUND(F562*M562,3)</f>
        <v>0.3</v>
      </c>
      <c r="O562" s="5">
        <f>'Labor rates'!B11</f>
        <v>68</v>
      </c>
      <c r="P562" s="5">
        <f>ROUND(N562*O562,2)</f>
        <v>20.4</v>
      </c>
      <c r="Q562" s="9">
        <v>0</v>
      </c>
      <c r="R562" s="5">
        <f>ROUND(L562+P562+Q562,2)</f>
        <v>85.4</v>
      </c>
      <c r="S562" s="7">
        <v>0.25</v>
      </c>
      <c r="T562" s="5">
        <f>ROUND(R562*(1-S562),2)</f>
        <v>64.05</v>
      </c>
      <c r="U562" s="5">
        <f>ROUND(R562*(1+S562),2)</f>
        <v>106.75</v>
      </c>
      <c r="V562" t="s">
        <v>1737</v>
      </c>
      <c r="W562" t="s">
        <v>1738</v>
      </c>
      <c r="X562" t="s">
        <v>1888</v>
      </c>
      <c r="Y562" t="s">
        <v>98</v>
      </c>
      <c r="Z562" t="s">
        <v>325</v>
      </c>
      <c r="AA562" s="6">
        <f>J562/I562</f>
        <v>1.0</v>
      </c>
      <c r="AB562" s="6">
        <f>J562-F562</f>
        <v>0.0</v>
      </c>
      <c r="AC562" s="5">
        <f>L562*(1-S562)</f>
        <v>48.75</v>
      </c>
      <c r="AD562" s="5">
        <f>L562*(1+S562)</f>
        <v>81.25</v>
      </c>
    </row>
    <row r="563" spans="1:30">
      <c r="A563" t="s">
        <v>1889</v>
      </c>
      <c r="B563" t="s">
        <v>42</v>
      </c>
      <c r="C563" t="s">
        <v>1886</v>
      </c>
      <c r="D563" t="s">
        <v>1793</v>
      </c>
      <c r="E563" t="s">
        <v>1794</v>
      </c>
      <c r="F563" s="9">
        <v>1</v>
      </c>
      <c r="G563" t="s">
        <v>164</v>
      </c>
      <c r="H563" s="7">
        <v>0</v>
      </c>
      <c r="I563" s="9">
        <v>1</v>
      </c>
      <c r="J563" s="6">
        <f>CEILING(F563*(1+H563),I563)</f>
        <v>1</v>
      </c>
      <c r="K563" s="9">
        <v>38</v>
      </c>
      <c r="L563" s="5">
        <f>ROUND(J563*K563,2)</f>
        <v>38.0</v>
      </c>
      <c r="M563" s="9">
        <v>0.3</v>
      </c>
      <c r="N563" s="6">
        <f>ROUND(F563*M563,3)</f>
        <v>0.3</v>
      </c>
      <c r="O563" s="5">
        <f>'Labor rates'!B11</f>
        <v>68</v>
      </c>
      <c r="P563" s="5">
        <f>ROUND(N563*O563,2)</f>
        <v>20.4</v>
      </c>
      <c r="Q563" s="9">
        <v>0</v>
      </c>
      <c r="R563" s="5">
        <f>ROUND(L563+P563+Q563,2)</f>
        <v>58.4</v>
      </c>
      <c r="S563" s="7">
        <v>0.25</v>
      </c>
      <c r="T563" s="5">
        <f>ROUND(R563*(1-S563),2)</f>
        <v>43.8</v>
      </c>
      <c r="U563" s="5">
        <f>ROUND(R563*(1+S563),2)</f>
        <v>73.0</v>
      </c>
      <c r="V563" t="s">
        <v>1743</v>
      </c>
      <c r="W563" t="s">
        <v>1738</v>
      </c>
      <c r="X563" t="s">
        <v>1890</v>
      </c>
      <c r="Y563" t="s">
        <v>98</v>
      </c>
      <c r="Z563" t="s">
        <v>325</v>
      </c>
      <c r="AA563" s="6">
        <f>J563/I563</f>
        <v>1.0</v>
      </c>
      <c r="AB563" s="6">
        <f>J563-F563</f>
        <v>0.0</v>
      </c>
      <c r="AC563" s="5">
        <f>L563*(1-S563)</f>
        <v>28.5</v>
      </c>
      <c r="AD563" s="5">
        <f>L563*(1+S563)</f>
        <v>47.5</v>
      </c>
    </row>
    <row r="564" spans="1:30">
      <c r="A564" t="s">
        <v>1891</v>
      </c>
      <c r="B564" t="s">
        <v>42</v>
      </c>
      <c r="C564" t="s">
        <v>1892</v>
      </c>
      <c r="D564" t="s">
        <v>1893</v>
      </c>
      <c r="E564" t="s">
        <v>1894</v>
      </c>
      <c r="F564" s="9">
        <v>1</v>
      </c>
      <c r="G564" t="s">
        <v>164</v>
      </c>
      <c r="H564" s="7">
        <v>0</v>
      </c>
      <c r="I564" s="9">
        <v>1</v>
      </c>
      <c r="J564" s="6">
        <f>CEILING(F564*(1+H564),I564)</f>
        <v>1</v>
      </c>
      <c r="K564" s="9">
        <v>65</v>
      </c>
      <c r="L564" s="5">
        <f>ROUND(J564*K564,2)</f>
        <v>65.0</v>
      </c>
      <c r="M564" s="9">
        <v>0.3</v>
      </c>
      <c r="N564" s="6">
        <f>ROUND(F564*M564,3)</f>
        <v>0.3</v>
      </c>
      <c r="O564" s="5">
        <f>'Labor rates'!B11</f>
        <v>68</v>
      </c>
      <c r="P564" s="5">
        <f>ROUND(N564*O564,2)</f>
        <v>20.4</v>
      </c>
      <c r="Q564" s="9">
        <v>0</v>
      </c>
      <c r="R564" s="5">
        <f>ROUND(L564+P564+Q564,2)</f>
        <v>85.4</v>
      </c>
      <c r="S564" s="7">
        <v>0.25</v>
      </c>
      <c r="T564" s="5">
        <f>ROUND(R564*(1-S564),2)</f>
        <v>64.05</v>
      </c>
      <c r="U564" s="5">
        <f>ROUND(R564*(1+S564),2)</f>
        <v>106.75</v>
      </c>
      <c r="V564" t="s">
        <v>1737</v>
      </c>
      <c r="W564" t="s">
        <v>1738</v>
      </c>
      <c r="X564" t="s">
        <v>1895</v>
      </c>
      <c r="Y564" t="s">
        <v>98</v>
      </c>
      <c r="Z564" t="s">
        <v>325</v>
      </c>
      <c r="AA564" s="6">
        <f>J564/I564</f>
        <v>1.0</v>
      </c>
      <c r="AB564" s="6">
        <f>J564-F564</f>
        <v>0.0</v>
      </c>
      <c r="AC564" s="5">
        <f>L564*(1-S564)</f>
        <v>48.75</v>
      </c>
      <c r="AD564" s="5">
        <f>L564*(1+S564)</f>
        <v>81.25</v>
      </c>
    </row>
    <row r="565" spans="1:30">
      <c r="A565" t="s">
        <v>1896</v>
      </c>
      <c r="B565" t="s">
        <v>42</v>
      </c>
      <c r="C565" t="s">
        <v>1892</v>
      </c>
      <c r="D565" t="s">
        <v>1897</v>
      </c>
      <c r="E565" t="s">
        <v>1898</v>
      </c>
      <c r="F565" s="9">
        <v>1</v>
      </c>
      <c r="G565" t="s">
        <v>164</v>
      </c>
      <c r="H565" s="7">
        <v>0</v>
      </c>
      <c r="I565" s="9">
        <v>1</v>
      </c>
      <c r="J565" s="6">
        <f>CEILING(F565*(1+H565),I565)</f>
        <v>1</v>
      </c>
      <c r="K565" s="9">
        <v>38</v>
      </c>
      <c r="L565" s="5">
        <f>ROUND(J565*K565,2)</f>
        <v>38.0</v>
      </c>
      <c r="M565" s="9">
        <v>0.3</v>
      </c>
      <c r="N565" s="6">
        <f>ROUND(F565*M565,3)</f>
        <v>0.3</v>
      </c>
      <c r="O565" s="5">
        <f>'Labor rates'!B11</f>
        <v>68</v>
      </c>
      <c r="P565" s="5">
        <f>ROUND(N565*O565,2)</f>
        <v>20.4</v>
      </c>
      <c r="Q565" s="9">
        <v>0</v>
      </c>
      <c r="R565" s="5">
        <f>ROUND(L565+P565+Q565,2)</f>
        <v>58.4</v>
      </c>
      <c r="S565" s="7">
        <v>0.25</v>
      </c>
      <c r="T565" s="5">
        <f>ROUND(R565*(1-S565),2)</f>
        <v>43.8</v>
      </c>
      <c r="U565" s="5">
        <f>ROUND(R565*(1+S565),2)</f>
        <v>73.0</v>
      </c>
      <c r="V565" t="s">
        <v>1743</v>
      </c>
      <c r="W565" t="s">
        <v>1738</v>
      </c>
      <c r="X565" t="s">
        <v>1899</v>
      </c>
      <c r="Y565" t="s">
        <v>98</v>
      </c>
      <c r="Z565" t="s">
        <v>325</v>
      </c>
      <c r="AA565" s="6">
        <f>J565/I565</f>
        <v>1.0</v>
      </c>
      <c r="AB565" s="6">
        <f>J565-F565</f>
        <v>0.0</v>
      </c>
      <c r="AC565" s="5">
        <f>L565*(1-S565)</f>
        <v>28.5</v>
      </c>
      <c r="AD565" s="5">
        <f>L565*(1+S565)</f>
        <v>47.5</v>
      </c>
    </row>
    <row r="566" spans="1:30">
      <c r="A566" t="s">
        <v>1900</v>
      </c>
      <c r="B566" t="s">
        <v>42</v>
      </c>
      <c r="C566" t="s">
        <v>1901</v>
      </c>
      <c r="D566" t="s">
        <v>1893</v>
      </c>
      <c r="E566" t="s">
        <v>1894</v>
      </c>
      <c r="F566" s="9">
        <v>1</v>
      </c>
      <c r="G566" t="s">
        <v>164</v>
      </c>
      <c r="H566" s="7">
        <v>0</v>
      </c>
      <c r="I566" s="9">
        <v>1</v>
      </c>
      <c r="J566" s="6">
        <f>CEILING(F566*(1+H566),I566)</f>
        <v>1</v>
      </c>
      <c r="K566" s="9">
        <v>65</v>
      </c>
      <c r="L566" s="5">
        <f>ROUND(J566*K566,2)</f>
        <v>65.0</v>
      </c>
      <c r="M566" s="9">
        <v>0.3</v>
      </c>
      <c r="N566" s="6">
        <f>ROUND(F566*M566,3)</f>
        <v>0.3</v>
      </c>
      <c r="O566" s="5">
        <f>'Labor rates'!B11</f>
        <v>68</v>
      </c>
      <c r="P566" s="5">
        <f>ROUND(N566*O566,2)</f>
        <v>20.4</v>
      </c>
      <c r="Q566" s="9">
        <v>0</v>
      </c>
      <c r="R566" s="5">
        <f>ROUND(L566+P566+Q566,2)</f>
        <v>85.4</v>
      </c>
      <c r="S566" s="7">
        <v>0.25</v>
      </c>
      <c r="T566" s="5">
        <f>ROUND(R566*(1-S566),2)</f>
        <v>64.05</v>
      </c>
      <c r="U566" s="5">
        <f>ROUND(R566*(1+S566),2)</f>
        <v>106.75</v>
      </c>
      <c r="V566" t="s">
        <v>1737</v>
      </c>
      <c r="W566" t="s">
        <v>1738</v>
      </c>
      <c r="X566" t="s">
        <v>1902</v>
      </c>
      <c r="Y566" t="s">
        <v>98</v>
      </c>
      <c r="Z566" t="s">
        <v>325</v>
      </c>
      <c r="AA566" s="6">
        <f>J566/I566</f>
        <v>1.0</v>
      </c>
      <c r="AB566" s="6">
        <f>J566-F566</f>
        <v>0.0</v>
      </c>
      <c r="AC566" s="5">
        <f>L566*(1-S566)</f>
        <v>48.75</v>
      </c>
      <c r="AD566" s="5">
        <f>L566*(1+S566)</f>
        <v>81.25</v>
      </c>
    </row>
    <row r="567" spans="1:30">
      <c r="A567" t="s">
        <v>1903</v>
      </c>
      <c r="B567" t="s">
        <v>42</v>
      </c>
      <c r="C567" t="s">
        <v>1901</v>
      </c>
      <c r="D567" t="s">
        <v>1897</v>
      </c>
      <c r="E567" t="s">
        <v>1898</v>
      </c>
      <c r="F567" s="9">
        <v>1</v>
      </c>
      <c r="G567" t="s">
        <v>164</v>
      </c>
      <c r="H567" s="7">
        <v>0</v>
      </c>
      <c r="I567" s="9">
        <v>1</v>
      </c>
      <c r="J567" s="6">
        <f>CEILING(F567*(1+H567),I567)</f>
        <v>1</v>
      </c>
      <c r="K567" s="9">
        <v>38</v>
      </c>
      <c r="L567" s="5">
        <f>ROUND(J567*K567,2)</f>
        <v>38.0</v>
      </c>
      <c r="M567" s="9">
        <v>0.3</v>
      </c>
      <c r="N567" s="6">
        <f>ROUND(F567*M567,3)</f>
        <v>0.3</v>
      </c>
      <c r="O567" s="5">
        <f>'Labor rates'!B11</f>
        <v>68</v>
      </c>
      <c r="P567" s="5">
        <f>ROUND(N567*O567,2)</f>
        <v>20.4</v>
      </c>
      <c r="Q567" s="9">
        <v>0</v>
      </c>
      <c r="R567" s="5">
        <f>ROUND(L567+P567+Q567,2)</f>
        <v>58.4</v>
      </c>
      <c r="S567" s="7">
        <v>0.25</v>
      </c>
      <c r="T567" s="5">
        <f>ROUND(R567*(1-S567),2)</f>
        <v>43.8</v>
      </c>
      <c r="U567" s="5">
        <f>ROUND(R567*(1+S567),2)</f>
        <v>73.0</v>
      </c>
      <c r="V567" t="s">
        <v>1743</v>
      </c>
      <c r="W567" t="s">
        <v>1738</v>
      </c>
      <c r="X567" t="s">
        <v>1904</v>
      </c>
      <c r="Y567" t="s">
        <v>98</v>
      </c>
      <c r="Z567" t="s">
        <v>325</v>
      </c>
      <c r="AA567" s="6">
        <f>J567/I567</f>
        <v>1.0</v>
      </c>
      <c r="AB567" s="6">
        <f>J567-F567</f>
        <v>0.0</v>
      </c>
      <c r="AC567" s="5">
        <f>L567*(1-S567)</f>
        <v>28.5</v>
      </c>
      <c r="AD567" s="5">
        <f>L567*(1+S567)</f>
        <v>47.5</v>
      </c>
    </row>
    <row r="568" spans="1:30">
      <c r="A568" t="s">
        <v>1905</v>
      </c>
      <c r="B568" t="s">
        <v>42</v>
      </c>
      <c r="C568" t="s">
        <v>1906</v>
      </c>
      <c r="D568" t="s">
        <v>1873</v>
      </c>
      <c r="E568" t="s">
        <v>1907</v>
      </c>
      <c r="F568" s="9">
        <v>1</v>
      </c>
      <c r="G568" t="s">
        <v>164</v>
      </c>
      <c r="H568" s="7">
        <v>0</v>
      </c>
      <c r="I568" s="9">
        <v>1</v>
      </c>
      <c r="J568" s="6">
        <f>CEILING(F568*(1+H568),I568)</f>
        <v>1</v>
      </c>
      <c r="K568" s="9">
        <v>65</v>
      </c>
      <c r="L568" s="5">
        <f>ROUND(J568*K568,2)</f>
        <v>65.0</v>
      </c>
      <c r="M568" s="9">
        <v>0.3</v>
      </c>
      <c r="N568" s="6">
        <f>ROUND(F568*M568,3)</f>
        <v>0.3</v>
      </c>
      <c r="O568" s="5">
        <f>'Labor rates'!B11</f>
        <v>68</v>
      </c>
      <c r="P568" s="5">
        <f>ROUND(N568*O568,2)</f>
        <v>20.4</v>
      </c>
      <c r="Q568" s="9">
        <v>0</v>
      </c>
      <c r="R568" s="5">
        <f>ROUND(L568+P568+Q568,2)</f>
        <v>85.4</v>
      </c>
      <c r="S568" s="7">
        <v>0.25</v>
      </c>
      <c r="T568" s="5">
        <f>ROUND(R568*(1-S568),2)</f>
        <v>64.05</v>
      </c>
      <c r="U568" s="5">
        <f>ROUND(R568*(1+S568),2)</f>
        <v>106.75</v>
      </c>
      <c r="V568" t="s">
        <v>1737</v>
      </c>
      <c r="W568" t="s">
        <v>1738</v>
      </c>
      <c r="X568" t="s">
        <v>1908</v>
      </c>
      <c r="Y568" t="s">
        <v>98</v>
      </c>
      <c r="Z568" t="s">
        <v>325</v>
      </c>
      <c r="AA568" s="6">
        <f>J568/I568</f>
        <v>1.0</v>
      </c>
      <c r="AB568" s="6">
        <f>J568-F568</f>
        <v>0.0</v>
      </c>
      <c r="AC568" s="5">
        <f>L568*(1-S568)</f>
        <v>48.75</v>
      </c>
      <c r="AD568" s="5">
        <f>L568*(1+S568)</f>
        <v>81.25</v>
      </c>
    </row>
    <row r="569" spans="1:30">
      <c r="A569" t="s">
        <v>1909</v>
      </c>
      <c r="B569" t="s">
        <v>42</v>
      </c>
      <c r="C569" t="s">
        <v>1906</v>
      </c>
      <c r="D569" t="s">
        <v>1793</v>
      </c>
      <c r="E569" t="s">
        <v>1794</v>
      </c>
      <c r="F569" s="9">
        <v>1</v>
      </c>
      <c r="G569" t="s">
        <v>164</v>
      </c>
      <c r="H569" s="7">
        <v>0</v>
      </c>
      <c r="I569" s="9">
        <v>1</v>
      </c>
      <c r="J569" s="6">
        <f>CEILING(F569*(1+H569),I569)</f>
        <v>1</v>
      </c>
      <c r="K569" s="9">
        <v>38</v>
      </c>
      <c r="L569" s="5">
        <f>ROUND(J569*K569,2)</f>
        <v>38.0</v>
      </c>
      <c r="M569" s="9">
        <v>0.3</v>
      </c>
      <c r="N569" s="6">
        <f>ROUND(F569*M569,3)</f>
        <v>0.3</v>
      </c>
      <c r="O569" s="5">
        <f>'Labor rates'!B11</f>
        <v>68</v>
      </c>
      <c r="P569" s="5">
        <f>ROUND(N569*O569,2)</f>
        <v>20.4</v>
      </c>
      <c r="Q569" s="9">
        <v>0</v>
      </c>
      <c r="R569" s="5">
        <f>ROUND(L569+P569+Q569,2)</f>
        <v>58.4</v>
      </c>
      <c r="S569" s="7">
        <v>0.25</v>
      </c>
      <c r="T569" s="5">
        <f>ROUND(R569*(1-S569),2)</f>
        <v>43.8</v>
      </c>
      <c r="U569" s="5">
        <f>ROUND(R569*(1+S569),2)</f>
        <v>73.0</v>
      </c>
      <c r="V569" t="s">
        <v>1743</v>
      </c>
      <c r="W569" t="s">
        <v>1738</v>
      </c>
      <c r="X569" t="s">
        <v>1910</v>
      </c>
      <c r="Y569" t="s">
        <v>98</v>
      </c>
      <c r="Z569" t="s">
        <v>325</v>
      </c>
      <c r="AA569" s="6">
        <f>J569/I569</f>
        <v>1.0</v>
      </c>
      <c r="AB569" s="6">
        <f>J569-F569</f>
        <v>0.0</v>
      </c>
      <c r="AC569" s="5">
        <f>L569*(1-S569)</f>
        <v>28.5</v>
      </c>
      <c r="AD569" s="5">
        <f>L569*(1+S569)</f>
        <v>47.5</v>
      </c>
    </row>
    <row r="570" spans="1:30">
      <c r="A570" t="s">
        <v>1911</v>
      </c>
      <c r="B570" t="s">
        <v>42</v>
      </c>
      <c r="C570" t="s">
        <v>1912</v>
      </c>
      <c r="D570" t="s">
        <v>1873</v>
      </c>
      <c r="E570" t="s">
        <v>1913</v>
      </c>
      <c r="F570" s="9">
        <v>1</v>
      </c>
      <c r="G570" t="s">
        <v>164</v>
      </c>
      <c r="H570" s="7">
        <v>0</v>
      </c>
      <c r="I570" s="9">
        <v>1</v>
      </c>
      <c r="J570" s="6">
        <f>CEILING(F570*(1+H570),I570)</f>
        <v>1</v>
      </c>
      <c r="K570" s="9">
        <v>65</v>
      </c>
      <c r="L570" s="5">
        <f>ROUND(J570*K570,2)</f>
        <v>65.0</v>
      </c>
      <c r="M570" s="9">
        <v>0.3</v>
      </c>
      <c r="N570" s="6">
        <f>ROUND(F570*M570,3)</f>
        <v>0.3</v>
      </c>
      <c r="O570" s="5">
        <f>'Labor rates'!B11</f>
        <v>68</v>
      </c>
      <c r="P570" s="5">
        <f>ROUND(N570*O570,2)</f>
        <v>20.4</v>
      </c>
      <c r="Q570" s="9">
        <v>0</v>
      </c>
      <c r="R570" s="5">
        <f>ROUND(L570+P570+Q570,2)</f>
        <v>85.4</v>
      </c>
      <c r="S570" s="7">
        <v>0.25</v>
      </c>
      <c r="T570" s="5">
        <f>ROUND(R570*(1-S570),2)</f>
        <v>64.05</v>
      </c>
      <c r="U570" s="5">
        <f>ROUND(R570*(1+S570),2)</f>
        <v>106.75</v>
      </c>
      <c r="V570" t="s">
        <v>1737</v>
      </c>
      <c r="W570" t="s">
        <v>1738</v>
      </c>
      <c r="X570" t="s">
        <v>1914</v>
      </c>
      <c r="Y570" t="s">
        <v>98</v>
      </c>
      <c r="Z570" t="s">
        <v>325</v>
      </c>
      <c r="AA570" s="6">
        <f>J570/I570</f>
        <v>1.0</v>
      </c>
      <c r="AB570" s="6">
        <f>J570-F570</f>
        <v>0.0</v>
      </c>
      <c r="AC570" s="5">
        <f>L570*(1-S570)</f>
        <v>48.75</v>
      </c>
      <c r="AD570" s="5">
        <f>L570*(1+S570)</f>
        <v>81.25</v>
      </c>
    </row>
    <row r="571" spans="1:30">
      <c r="A571" t="s">
        <v>1915</v>
      </c>
      <c r="B571" t="s">
        <v>42</v>
      </c>
      <c r="C571" t="s">
        <v>1912</v>
      </c>
      <c r="D571" t="s">
        <v>1793</v>
      </c>
      <c r="E571" t="s">
        <v>1794</v>
      </c>
      <c r="F571" s="9">
        <v>1</v>
      </c>
      <c r="G571" t="s">
        <v>164</v>
      </c>
      <c r="H571" s="7">
        <v>0</v>
      </c>
      <c r="I571" s="9">
        <v>1</v>
      </c>
      <c r="J571" s="6">
        <f>CEILING(F571*(1+H571),I571)</f>
        <v>1</v>
      </c>
      <c r="K571" s="9">
        <v>38</v>
      </c>
      <c r="L571" s="5">
        <f>ROUND(J571*K571,2)</f>
        <v>38.0</v>
      </c>
      <c r="M571" s="9">
        <v>0.3</v>
      </c>
      <c r="N571" s="6">
        <f>ROUND(F571*M571,3)</f>
        <v>0.3</v>
      </c>
      <c r="O571" s="5">
        <f>'Labor rates'!B11</f>
        <v>68</v>
      </c>
      <c r="P571" s="5">
        <f>ROUND(N571*O571,2)</f>
        <v>20.4</v>
      </c>
      <c r="Q571" s="9">
        <v>0</v>
      </c>
      <c r="R571" s="5">
        <f>ROUND(L571+P571+Q571,2)</f>
        <v>58.4</v>
      </c>
      <c r="S571" s="7">
        <v>0.25</v>
      </c>
      <c r="T571" s="5">
        <f>ROUND(R571*(1-S571),2)</f>
        <v>43.8</v>
      </c>
      <c r="U571" s="5">
        <f>ROUND(R571*(1+S571),2)</f>
        <v>73.0</v>
      </c>
      <c r="V571" t="s">
        <v>1743</v>
      </c>
      <c r="W571" t="s">
        <v>1738</v>
      </c>
      <c r="X571" t="s">
        <v>1916</v>
      </c>
      <c r="Y571" t="s">
        <v>98</v>
      </c>
      <c r="Z571" t="s">
        <v>325</v>
      </c>
      <c r="AA571" s="6">
        <f>J571/I571</f>
        <v>1.0</v>
      </c>
      <c r="AB571" s="6">
        <f>J571-F571</f>
        <v>0.0</v>
      </c>
      <c r="AC571" s="5">
        <f>L571*(1-S571)</f>
        <v>28.5</v>
      </c>
      <c r="AD571" s="5">
        <f>L571*(1+S571)</f>
        <v>47.5</v>
      </c>
    </row>
    <row r="572" spans="1:30">
      <c r="A572" t="s">
        <v>1917</v>
      </c>
      <c r="B572" t="s">
        <v>42</v>
      </c>
      <c r="C572" t="s">
        <v>1918</v>
      </c>
      <c r="D572" t="s">
        <v>1873</v>
      </c>
      <c r="E572" t="s">
        <v>1907</v>
      </c>
      <c r="F572" s="9">
        <v>1</v>
      </c>
      <c r="G572" t="s">
        <v>164</v>
      </c>
      <c r="H572" s="7">
        <v>0</v>
      </c>
      <c r="I572" s="9">
        <v>1</v>
      </c>
      <c r="J572" s="6">
        <f>CEILING(F572*(1+H572),I572)</f>
        <v>1</v>
      </c>
      <c r="K572" s="9">
        <v>65</v>
      </c>
      <c r="L572" s="5">
        <f>ROUND(J572*K572,2)</f>
        <v>65.0</v>
      </c>
      <c r="M572" s="9">
        <v>0.3</v>
      </c>
      <c r="N572" s="6">
        <f>ROUND(F572*M572,3)</f>
        <v>0.3</v>
      </c>
      <c r="O572" s="5">
        <f>'Labor rates'!B11</f>
        <v>68</v>
      </c>
      <c r="P572" s="5">
        <f>ROUND(N572*O572,2)</f>
        <v>20.4</v>
      </c>
      <c r="Q572" s="9">
        <v>0</v>
      </c>
      <c r="R572" s="5">
        <f>ROUND(L572+P572+Q572,2)</f>
        <v>85.4</v>
      </c>
      <c r="S572" s="7">
        <v>0.25</v>
      </c>
      <c r="T572" s="5">
        <f>ROUND(R572*(1-S572),2)</f>
        <v>64.05</v>
      </c>
      <c r="U572" s="5">
        <f>ROUND(R572*(1+S572),2)</f>
        <v>106.75</v>
      </c>
      <c r="V572" t="s">
        <v>1737</v>
      </c>
      <c r="W572" t="s">
        <v>1738</v>
      </c>
      <c r="X572" t="s">
        <v>1919</v>
      </c>
      <c r="Y572" t="s">
        <v>98</v>
      </c>
      <c r="Z572" t="s">
        <v>325</v>
      </c>
      <c r="AA572" s="6">
        <f>J572/I572</f>
        <v>1.0</v>
      </c>
      <c r="AB572" s="6">
        <f>J572-F572</f>
        <v>0.0</v>
      </c>
      <c r="AC572" s="5">
        <f>L572*(1-S572)</f>
        <v>48.75</v>
      </c>
      <c r="AD572" s="5">
        <f>L572*(1+S572)</f>
        <v>81.25</v>
      </c>
    </row>
    <row r="573" spans="1:30">
      <c r="A573" t="s">
        <v>1920</v>
      </c>
      <c r="B573" t="s">
        <v>42</v>
      </c>
      <c r="C573" t="s">
        <v>1918</v>
      </c>
      <c r="D573" t="s">
        <v>1793</v>
      </c>
      <c r="E573" t="s">
        <v>1794</v>
      </c>
      <c r="F573" s="9">
        <v>1</v>
      </c>
      <c r="G573" t="s">
        <v>164</v>
      </c>
      <c r="H573" s="7">
        <v>0</v>
      </c>
      <c r="I573" s="9">
        <v>1</v>
      </c>
      <c r="J573" s="6">
        <f>CEILING(F573*(1+H573),I573)</f>
        <v>1</v>
      </c>
      <c r="K573" s="9">
        <v>38</v>
      </c>
      <c r="L573" s="5">
        <f>ROUND(J573*K573,2)</f>
        <v>38.0</v>
      </c>
      <c r="M573" s="9">
        <v>0.3</v>
      </c>
      <c r="N573" s="6">
        <f>ROUND(F573*M573,3)</f>
        <v>0.3</v>
      </c>
      <c r="O573" s="5">
        <f>'Labor rates'!B11</f>
        <v>68</v>
      </c>
      <c r="P573" s="5">
        <f>ROUND(N573*O573,2)</f>
        <v>20.4</v>
      </c>
      <c r="Q573" s="9">
        <v>0</v>
      </c>
      <c r="R573" s="5">
        <f>ROUND(L573+P573+Q573,2)</f>
        <v>58.4</v>
      </c>
      <c r="S573" s="7">
        <v>0.25</v>
      </c>
      <c r="T573" s="5">
        <f>ROUND(R573*(1-S573),2)</f>
        <v>43.8</v>
      </c>
      <c r="U573" s="5">
        <f>ROUND(R573*(1+S573),2)</f>
        <v>73.0</v>
      </c>
      <c r="V573" t="s">
        <v>1743</v>
      </c>
      <c r="W573" t="s">
        <v>1738</v>
      </c>
      <c r="X573" t="s">
        <v>1921</v>
      </c>
      <c r="Y573" t="s">
        <v>98</v>
      </c>
      <c r="Z573" t="s">
        <v>325</v>
      </c>
      <c r="AA573" s="6">
        <f>J573/I573</f>
        <v>1.0</v>
      </c>
      <c r="AB573" s="6">
        <f>J573-F573</f>
        <v>0.0</v>
      </c>
      <c r="AC573" s="5">
        <f>L573*(1-S573)</f>
        <v>28.5</v>
      </c>
      <c r="AD573" s="5">
        <f>L573*(1+S573)</f>
        <v>47.5</v>
      </c>
    </row>
    <row r="574" spans="1:30">
      <c r="A574" t="s">
        <v>1922</v>
      </c>
      <c r="B574" t="s">
        <v>42</v>
      </c>
      <c r="C574" t="s">
        <v>1923</v>
      </c>
      <c r="D574" t="s">
        <v>1880</v>
      </c>
      <c r="E574" t="s">
        <v>1924</v>
      </c>
      <c r="F574" s="9">
        <v>1</v>
      </c>
      <c r="G574" t="s">
        <v>164</v>
      </c>
      <c r="H574" s="7">
        <v>0</v>
      </c>
      <c r="I574" s="9">
        <v>1</v>
      </c>
      <c r="J574" s="6">
        <f>CEILING(F574*(1+H574),I574)</f>
        <v>1</v>
      </c>
      <c r="K574" s="9">
        <v>65</v>
      </c>
      <c r="L574" s="5">
        <f>ROUND(J574*K574,2)</f>
        <v>65.0</v>
      </c>
      <c r="M574" s="9">
        <v>0.3</v>
      </c>
      <c r="N574" s="6">
        <f>ROUND(F574*M574,3)</f>
        <v>0.3</v>
      </c>
      <c r="O574" s="5">
        <f>'Labor rates'!B11</f>
        <v>68</v>
      </c>
      <c r="P574" s="5">
        <f>ROUND(N574*O574,2)</f>
        <v>20.4</v>
      </c>
      <c r="Q574" s="9">
        <v>0</v>
      </c>
      <c r="R574" s="5">
        <f>ROUND(L574+P574+Q574,2)</f>
        <v>85.4</v>
      </c>
      <c r="S574" s="7">
        <v>0.25</v>
      </c>
      <c r="T574" s="5">
        <f>ROUND(R574*(1-S574),2)</f>
        <v>64.05</v>
      </c>
      <c r="U574" s="5">
        <f>ROUND(R574*(1+S574),2)</f>
        <v>106.75</v>
      </c>
      <c r="V574" t="s">
        <v>1737</v>
      </c>
      <c r="W574" t="s">
        <v>1738</v>
      </c>
      <c r="X574" t="s">
        <v>1925</v>
      </c>
      <c r="Y574" t="s">
        <v>98</v>
      </c>
      <c r="Z574" t="s">
        <v>325</v>
      </c>
      <c r="AA574" s="6">
        <f>J574/I574</f>
        <v>1.0</v>
      </c>
      <c r="AB574" s="6">
        <f>J574-F574</f>
        <v>0.0</v>
      </c>
      <c r="AC574" s="5">
        <f>L574*(1-S574)</f>
        <v>48.75</v>
      </c>
      <c r="AD574" s="5">
        <f>L574*(1+S574)</f>
        <v>81.25</v>
      </c>
    </row>
    <row r="575" spans="1:30">
      <c r="A575" t="s">
        <v>1926</v>
      </c>
      <c r="B575" t="s">
        <v>42</v>
      </c>
      <c r="C575" t="s">
        <v>1923</v>
      </c>
      <c r="D575" t="s">
        <v>1741</v>
      </c>
      <c r="E575" t="s">
        <v>1742</v>
      </c>
      <c r="F575" s="9">
        <v>1</v>
      </c>
      <c r="G575" t="s">
        <v>164</v>
      </c>
      <c r="H575" s="7">
        <v>0</v>
      </c>
      <c r="I575" s="9">
        <v>1</v>
      </c>
      <c r="J575" s="6">
        <f>CEILING(F575*(1+H575),I575)</f>
        <v>1</v>
      </c>
      <c r="K575" s="9">
        <v>38</v>
      </c>
      <c r="L575" s="5">
        <f>ROUND(J575*K575,2)</f>
        <v>38.0</v>
      </c>
      <c r="M575" s="9">
        <v>0.3</v>
      </c>
      <c r="N575" s="6">
        <f>ROUND(F575*M575,3)</f>
        <v>0.3</v>
      </c>
      <c r="O575" s="5">
        <f>'Labor rates'!B11</f>
        <v>68</v>
      </c>
      <c r="P575" s="5">
        <f>ROUND(N575*O575,2)</f>
        <v>20.4</v>
      </c>
      <c r="Q575" s="9">
        <v>0</v>
      </c>
      <c r="R575" s="5">
        <f>ROUND(L575+P575+Q575,2)</f>
        <v>58.4</v>
      </c>
      <c r="S575" s="7">
        <v>0.25</v>
      </c>
      <c r="T575" s="5">
        <f>ROUND(R575*(1-S575),2)</f>
        <v>43.8</v>
      </c>
      <c r="U575" s="5">
        <f>ROUND(R575*(1+S575),2)</f>
        <v>73.0</v>
      </c>
      <c r="V575" t="s">
        <v>1743</v>
      </c>
      <c r="W575" t="s">
        <v>1738</v>
      </c>
      <c r="X575" t="s">
        <v>1927</v>
      </c>
      <c r="Y575" t="s">
        <v>98</v>
      </c>
      <c r="Z575" t="s">
        <v>325</v>
      </c>
      <c r="AA575" s="6">
        <f>J575/I575</f>
        <v>1.0</v>
      </c>
      <c r="AB575" s="6">
        <f>J575-F575</f>
        <v>0.0</v>
      </c>
      <c r="AC575" s="5">
        <f>L575*(1-S575)</f>
        <v>28.5</v>
      </c>
      <c r="AD575" s="5">
        <f>L575*(1+S575)</f>
        <v>47.5</v>
      </c>
    </row>
    <row r="576" spans="1:30">
      <c r="A576" t="s">
        <v>1928</v>
      </c>
      <c r="B576" t="s">
        <v>42</v>
      </c>
      <c r="C576" t="s">
        <v>1929</v>
      </c>
      <c r="D576" t="s">
        <v>1930</v>
      </c>
      <c r="E576" t="s">
        <v>1931</v>
      </c>
      <c r="F576" s="9">
        <v>90</v>
      </c>
      <c r="G576" t="s">
        <v>94</v>
      </c>
      <c r="H576" s="7">
        <v>0.05</v>
      </c>
      <c r="I576" s="9">
        <v>4</v>
      </c>
      <c r="J576" s="6">
        <f>CEILING(F576*(1+H576),I576)</f>
        <v>96</v>
      </c>
      <c r="K576" s="9">
        <v>10.83</v>
      </c>
      <c r="L576" s="5">
        <f>ROUND(J576*K576,2)</f>
        <v>1039.68</v>
      </c>
      <c r="M576" s="9">
        <v>0.12</v>
      </c>
      <c r="N576" s="6">
        <f>ROUND(F576*M576,3)</f>
        <v>10.8</v>
      </c>
      <c r="O576" s="5">
        <f>'Labor rates'!B11</f>
        <v>68</v>
      </c>
      <c r="P576" s="5">
        <f>ROUND(N576*O576,2)</f>
        <v>734.4</v>
      </c>
      <c r="Q576" s="9">
        <v>0</v>
      </c>
      <c r="R576" s="5">
        <f>ROUND(L576+P576+Q576,2)</f>
        <v>1774.08</v>
      </c>
      <c r="S576" s="7">
        <v>0.25</v>
      </c>
      <c r="T576" s="5">
        <f>ROUND(R576*(1-S576),2)</f>
        <v>1330.56</v>
      </c>
      <c r="U576" s="5">
        <f>ROUND(R576*(1+S576),2)</f>
        <v>2217.6</v>
      </c>
      <c r="V576" t="s">
        <v>1932</v>
      </c>
      <c r="W576" t="s">
        <v>1933</v>
      </c>
      <c r="X576" t="s">
        <v>1934</v>
      </c>
      <c r="Y576" t="s">
        <v>98</v>
      </c>
      <c r="Z576" t="s">
        <v>325</v>
      </c>
      <c r="AA576" s="6">
        <f>J576/I576</f>
        <v>24.0</v>
      </c>
      <c r="AB576" s="6">
        <f>J576-F576</f>
        <v>6.0</v>
      </c>
      <c r="AC576" s="5">
        <f>L576*(1-S576)</f>
        <v>779.76</v>
      </c>
      <c r="AD576" s="5">
        <f>L576*(1+S576)</f>
        <v>1299.6000000000001</v>
      </c>
    </row>
    <row r="577" spans="1:30">
      <c r="A577" t="s">
        <v>1935</v>
      </c>
      <c r="B577" t="s">
        <v>42</v>
      </c>
      <c r="C577" t="s">
        <v>1929</v>
      </c>
      <c r="D577" t="s">
        <v>1936</v>
      </c>
      <c r="E577" t="s">
        <v>1937</v>
      </c>
      <c r="F577" s="9">
        <v>2</v>
      </c>
      <c r="G577" t="s">
        <v>164</v>
      </c>
      <c r="H577" s="7">
        <v>0</v>
      </c>
      <c r="I577" s="9">
        <v>1</v>
      </c>
      <c r="J577" s="6">
        <f>CEILING(F577*(1+H577),I577)</f>
        <v>2</v>
      </c>
      <c r="K577" s="9">
        <v>81.66666666666667</v>
      </c>
      <c r="L577" s="5">
        <f>ROUND(J577*K577,2)</f>
        <v>163.33</v>
      </c>
      <c r="M577" s="9">
        <v>0.65</v>
      </c>
      <c r="N577" s="6">
        <f>ROUND(F577*M577,3)</f>
        <v>1.3</v>
      </c>
      <c r="O577" s="5">
        <f>'Labor rates'!B11</f>
        <v>68</v>
      </c>
      <c r="P577" s="5">
        <f>ROUND(N577*O577,2)</f>
        <v>88.4</v>
      </c>
      <c r="Q577" s="9">
        <v>0</v>
      </c>
      <c r="R577" s="5">
        <f>ROUND(L577+P577+Q577,2)</f>
        <v>251.73</v>
      </c>
      <c r="S577" s="7">
        <v>0.25</v>
      </c>
      <c r="T577" s="5">
        <f>ROUND(R577*(1-S577),2)</f>
        <v>188.8</v>
      </c>
      <c r="U577" s="5">
        <f>ROUND(R577*(1+S577),2)</f>
        <v>314.66</v>
      </c>
      <c r="V577" t="s">
        <v>1419</v>
      </c>
      <c r="W577" t="s">
        <v>1938</v>
      </c>
      <c r="X577" t="s">
        <v>1939</v>
      </c>
      <c r="Y577" t="s">
        <v>98</v>
      </c>
      <c r="Z577" t="s">
        <v>325</v>
      </c>
      <c r="AA577" s="6">
        <f>J577/I577</f>
        <v>2.0</v>
      </c>
      <c r="AB577" s="6">
        <f>J577-F577</f>
        <v>0.0</v>
      </c>
      <c r="AC577" s="5">
        <f>L577*(1-S577)</f>
        <v>122.4975</v>
      </c>
      <c r="AD577" s="5">
        <f>L577*(1+S577)</f>
        <v>204.16250000000002</v>
      </c>
    </row>
    <row r="578" spans="1:30">
      <c r="A578" t="s">
        <v>1940</v>
      </c>
      <c r="B578" t="s">
        <v>42</v>
      </c>
      <c r="C578" t="s">
        <v>1929</v>
      </c>
      <c r="D578" t="s">
        <v>1941</v>
      </c>
      <c r="E578" t="s">
        <v>1942</v>
      </c>
      <c r="F578" s="9">
        <v>9</v>
      </c>
      <c r="G578" t="s">
        <v>94</v>
      </c>
      <c r="H578" s="7">
        <v>0.05</v>
      </c>
      <c r="I578" s="9">
        <v>4</v>
      </c>
      <c r="J578" s="6">
        <f>CEILING(F578*(1+H578),I578)</f>
        <v>12</v>
      </c>
      <c r="K578" s="9">
        <v>14.08</v>
      </c>
      <c r="L578" s="5">
        <f>ROUND(J578*K578,2)</f>
        <v>168.96</v>
      </c>
      <c r="M578" s="9">
        <v>0.12</v>
      </c>
      <c r="N578" s="6">
        <f>ROUND(F578*M578,3)</f>
        <v>1.08</v>
      </c>
      <c r="O578" s="5">
        <f>'Labor rates'!B11</f>
        <v>68</v>
      </c>
      <c r="P578" s="5">
        <f>ROUND(N578*O578,2)</f>
        <v>73.44</v>
      </c>
      <c r="Q578" s="9">
        <v>0</v>
      </c>
      <c r="R578" s="5">
        <f>ROUND(L578+P578+Q578,2)</f>
        <v>242.4</v>
      </c>
      <c r="S578" s="7">
        <v>0.25</v>
      </c>
      <c r="T578" s="5">
        <f>ROUND(R578*(1-S578),2)</f>
        <v>181.8</v>
      </c>
      <c r="U578" s="5">
        <f>ROUND(R578*(1+S578),2)</f>
        <v>303.0</v>
      </c>
      <c r="V578" t="s">
        <v>1932</v>
      </c>
      <c r="W578" t="s">
        <v>1933</v>
      </c>
      <c r="X578" t="s">
        <v>1943</v>
      </c>
      <c r="Y578" t="s">
        <v>98</v>
      </c>
      <c r="Z578" t="s">
        <v>325</v>
      </c>
      <c r="AA578" s="6">
        <f>J578/I578</f>
        <v>3.0</v>
      </c>
      <c r="AB578" s="6">
        <f>J578-F578</f>
        <v>3.0</v>
      </c>
      <c r="AC578" s="5">
        <f>L578*(1-S578)</f>
        <v>126.72</v>
      </c>
      <c r="AD578" s="5">
        <f>L578*(1+S578)</f>
        <v>211.20000000000002</v>
      </c>
    </row>
    <row r="579" spans="1:30">
      <c r="A579" t="s">
        <v>1944</v>
      </c>
      <c r="B579" t="s">
        <v>42</v>
      </c>
      <c r="C579" t="s">
        <v>1929</v>
      </c>
      <c r="D579" t="s">
        <v>1945</v>
      </c>
      <c r="E579" t="s">
        <v>1946</v>
      </c>
      <c r="F579" s="9">
        <v>75</v>
      </c>
      <c r="G579" t="s">
        <v>94</v>
      </c>
      <c r="H579" s="7">
        <v>0.05</v>
      </c>
      <c r="I579" s="9">
        <v>4</v>
      </c>
      <c r="J579" s="6">
        <f>CEILING(F579*(1+H579),I579)</f>
        <v>80</v>
      </c>
      <c r="K579" s="9">
        <v>9.75</v>
      </c>
      <c r="L579" s="5">
        <f>ROUND(J579*K579,2)</f>
        <v>780.0</v>
      </c>
      <c r="M579" s="9">
        <v>0.12</v>
      </c>
      <c r="N579" s="6">
        <f>ROUND(F579*M579,3)</f>
        <v>9.0</v>
      </c>
      <c r="O579" s="5">
        <f>'Labor rates'!B11</f>
        <v>68</v>
      </c>
      <c r="P579" s="5">
        <f>ROUND(N579*O579,2)</f>
        <v>612.0</v>
      </c>
      <c r="Q579" s="9">
        <v>0</v>
      </c>
      <c r="R579" s="5">
        <f>ROUND(L579+P579+Q579,2)</f>
        <v>1392.0</v>
      </c>
      <c r="S579" s="7">
        <v>0.25</v>
      </c>
      <c r="T579" s="5">
        <f>ROUND(R579*(1-S579),2)</f>
        <v>1044.0</v>
      </c>
      <c r="U579" s="5">
        <f>ROUND(R579*(1+S579),2)</f>
        <v>1740.0</v>
      </c>
      <c r="V579" t="s">
        <v>1932</v>
      </c>
      <c r="W579" t="s">
        <v>1933</v>
      </c>
      <c r="X579" t="s">
        <v>1947</v>
      </c>
      <c r="Y579" t="s">
        <v>98</v>
      </c>
      <c r="Z579" t="s">
        <v>325</v>
      </c>
      <c r="AA579" s="6">
        <f>J579/I579</f>
        <v>20.0</v>
      </c>
      <c r="AB579" s="6">
        <f>J579-F579</f>
        <v>5.0</v>
      </c>
      <c r="AC579" s="5">
        <f>L579*(1-S579)</f>
        <v>585.0</v>
      </c>
      <c r="AD579" s="5">
        <f>L579*(1+S579)</f>
        <v>975.0</v>
      </c>
    </row>
    <row r="580" spans="1:30">
      <c r="A580" t="s">
        <v>1948</v>
      </c>
      <c r="B580" t="s">
        <v>42</v>
      </c>
      <c r="C580" t="s">
        <v>1929</v>
      </c>
      <c r="D580" t="s">
        <v>1949</v>
      </c>
      <c r="E580" t="s">
        <v>1950</v>
      </c>
      <c r="F580" s="9">
        <v>1</v>
      </c>
      <c r="G580" t="s">
        <v>164</v>
      </c>
      <c r="H580" s="7">
        <v>0</v>
      </c>
      <c r="I580" s="9">
        <v>1</v>
      </c>
      <c r="J580" s="6">
        <f>CEILING(F580*(1+H580),I580)</f>
        <v>1</v>
      </c>
      <c r="K580" s="9">
        <v>79</v>
      </c>
      <c r="L580" s="5">
        <f>ROUND(J580*K580,2)</f>
        <v>79.0</v>
      </c>
      <c r="M580" s="9">
        <v>0.65</v>
      </c>
      <c r="N580" s="6">
        <f>ROUND(F580*M580,3)</f>
        <v>0.65</v>
      </c>
      <c r="O580" s="5">
        <f>'Labor rates'!B11</f>
        <v>68</v>
      </c>
      <c r="P580" s="5">
        <f>ROUND(N580*O580,2)</f>
        <v>44.2</v>
      </c>
      <c r="Q580" s="9">
        <v>0</v>
      </c>
      <c r="R580" s="5">
        <f>ROUND(L580+P580+Q580,2)</f>
        <v>123.2</v>
      </c>
      <c r="S580" s="7">
        <v>0.25</v>
      </c>
      <c r="T580" s="5">
        <f>ROUND(R580*(1-S580),2)</f>
        <v>92.4</v>
      </c>
      <c r="U580" s="5">
        <f>ROUND(R580*(1+S580),2)</f>
        <v>154.0</v>
      </c>
      <c r="V580" t="s">
        <v>1419</v>
      </c>
      <c r="W580" t="s">
        <v>1938</v>
      </c>
      <c r="X580" t="s">
        <v>1939</v>
      </c>
      <c r="Y580" t="s">
        <v>98</v>
      </c>
      <c r="Z580" t="s">
        <v>325</v>
      </c>
      <c r="AA580" s="6">
        <f>J580/I580</f>
        <v>1.0</v>
      </c>
      <c r="AB580" s="6">
        <f>J580-F580</f>
        <v>0.0</v>
      </c>
      <c r="AC580" s="5">
        <f>L580*(1-S580)</f>
        <v>59.25</v>
      </c>
      <c r="AD580" s="5">
        <f>L580*(1+S580)</f>
        <v>98.75</v>
      </c>
    </row>
    <row r="581" spans="1:30">
      <c r="A581" t="s">
        <v>1951</v>
      </c>
      <c r="B581" t="s">
        <v>42</v>
      </c>
      <c r="C581" t="s">
        <v>1929</v>
      </c>
      <c r="D581" t="s">
        <v>1952</v>
      </c>
      <c r="E581" t="s">
        <v>1953</v>
      </c>
      <c r="F581" s="9">
        <v>64</v>
      </c>
      <c r="G581" t="s">
        <v>94</v>
      </c>
      <c r="H581" s="7">
        <v>0.05</v>
      </c>
      <c r="I581" s="9">
        <v>4</v>
      </c>
      <c r="J581" s="6">
        <f>CEILING(F581*(1+H581),I581)</f>
        <v>68</v>
      </c>
      <c r="K581" s="9">
        <v>11.92</v>
      </c>
      <c r="L581" s="5">
        <f>ROUND(J581*K581,2)</f>
        <v>810.56</v>
      </c>
      <c r="M581" s="9">
        <v>0.12</v>
      </c>
      <c r="N581" s="6">
        <f>ROUND(F581*M581,3)</f>
        <v>7.68</v>
      </c>
      <c r="O581" s="5">
        <f>'Labor rates'!B11</f>
        <v>68</v>
      </c>
      <c r="P581" s="5">
        <f>ROUND(N581*O581,2)</f>
        <v>522.24</v>
      </c>
      <c r="Q581" s="9">
        <v>0</v>
      </c>
      <c r="R581" s="5">
        <f>ROUND(L581+P581+Q581,2)</f>
        <v>1332.8</v>
      </c>
      <c r="S581" s="7">
        <v>0.25</v>
      </c>
      <c r="T581" s="5">
        <f>ROUND(R581*(1-S581),2)</f>
        <v>999.6</v>
      </c>
      <c r="U581" s="5">
        <f>ROUND(R581*(1+S581),2)</f>
        <v>1666.0</v>
      </c>
      <c r="V581" t="s">
        <v>1932</v>
      </c>
      <c r="W581" t="s">
        <v>1933</v>
      </c>
      <c r="X581" t="s">
        <v>1954</v>
      </c>
      <c r="Y581" t="s">
        <v>98</v>
      </c>
      <c r="Z581" t="s">
        <v>325</v>
      </c>
      <c r="AA581" s="6">
        <f>J581/I581</f>
        <v>17.0</v>
      </c>
      <c r="AB581" s="6">
        <f>J581-F581</f>
        <v>4.0</v>
      </c>
      <c r="AC581" s="5">
        <f>L581*(1-S581)</f>
        <v>607.92</v>
      </c>
      <c r="AD581" s="5">
        <f>L581*(1+S581)</f>
        <v>1013.1999999999999</v>
      </c>
    </row>
    <row r="582" spans="1:30">
      <c r="A582" t="s">
        <v>1955</v>
      </c>
      <c r="B582" t="s">
        <v>42</v>
      </c>
      <c r="C582" t="s">
        <v>1929</v>
      </c>
      <c r="D582" t="s">
        <v>1956</v>
      </c>
      <c r="E582" t="s">
        <v>1957</v>
      </c>
      <c r="F582" s="9">
        <v>2</v>
      </c>
      <c r="G582" t="s">
        <v>164</v>
      </c>
      <c r="H582" s="7">
        <v>0</v>
      </c>
      <c r="I582" s="9">
        <v>1</v>
      </c>
      <c r="J582" s="6">
        <f>CEILING(F582*(1+H582),I582)</f>
        <v>2</v>
      </c>
      <c r="K582" s="9">
        <v>84.33333333333333</v>
      </c>
      <c r="L582" s="5">
        <f>ROUND(J582*K582,2)</f>
        <v>168.67</v>
      </c>
      <c r="M582" s="9">
        <v>0.65</v>
      </c>
      <c r="N582" s="6">
        <f>ROUND(F582*M582,3)</f>
        <v>1.3</v>
      </c>
      <c r="O582" s="5">
        <f>'Labor rates'!B11</f>
        <v>68</v>
      </c>
      <c r="P582" s="5">
        <f>ROUND(N582*O582,2)</f>
        <v>88.4</v>
      </c>
      <c r="Q582" s="9">
        <v>0</v>
      </c>
      <c r="R582" s="5">
        <f>ROUND(L582+P582+Q582,2)</f>
        <v>257.07</v>
      </c>
      <c r="S582" s="7">
        <v>0.25</v>
      </c>
      <c r="T582" s="5">
        <f>ROUND(R582*(1-S582),2)</f>
        <v>192.8</v>
      </c>
      <c r="U582" s="5">
        <f>ROUND(R582*(1+S582),2)</f>
        <v>321.34</v>
      </c>
      <c r="V582" t="s">
        <v>1419</v>
      </c>
      <c r="W582" t="s">
        <v>1938</v>
      </c>
      <c r="X582" t="s">
        <v>1939</v>
      </c>
      <c r="Y582" t="s">
        <v>98</v>
      </c>
      <c r="Z582" t="s">
        <v>325</v>
      </c>
      <c r="AA582" s="6">
        <f>J582/I582</f>
        <v>2.0</v>
      </c>
      <c r="AB582" s="6">
        <f>J582-F582</f>
        <v>0.0</v>
      </c>
      <c r="AC582" s="5">
        <f>L582*(1-S582)</f>
        <v>126.5025</v>
      </c>
      <c r="AD582" s="5">
        <f>L582*(1+S582)</f>
        <v>210.83749999999998</v>
      </c>
    </row>
    <row r="583" spans="1:30">
      <c r="A583" t="s">
        <v>1958</v>
      </c>
      <c r="B583" t="s">
        <v>42</v>
      </c>
      <c r="C583" t="s">
        <v>1929</v>
      </c>
      <c r="D583" t="s">
        <v>1959</v>
      </c>
      <c r="E583" t="s">
        <v>1960</v>
      </c>
      <c r="F583" s="9">
        <v>35</v>
      </c>
      <c r="G583" t="s">
        <v>94</v>
      </c>
      <c r="H583" s="7">
        <v>0.05</v>
      </c>
      <c r="I583" s="9">
        <v>4</v>
      </c>
      <c r="J583" s="6">
        <f>CEILING(F583*(1+H583),I583)</f>
        <v>40</v>
      </c>
      <c r="K583" s="9">
        <v>13</v>
      </c>
      <c r="L583" s="5">
        <f>ROUND(J583*K583,2)</f>
        <v>520.0</v>
      </c>
      <c r="M583" s="9">
        <v>0.12</v>
      </c>
      <c r="N583" s="6">
        <f>ROUND(F583*M583,3)</f>
        <v>4.2</v>
      </c>
      <c r="O583" s="5">
        <f>'Labor rates'!B11</f>
        <v>68</v>
      </c>
      <c r="P583" s="5">
        <f>ROUND(N583*O583,2)</f>
        <v>285.6</v>
      </c>
      <c r="Q583" s="9">
        <v>0</v>
      </c>
      <c r="R583" s="5">
        <f>ROUND(L583+P583+Q583,2)</f>
        <v>805.6</v>
      </c>
      <c r="S583" s="7">
        <v>0.25</v>
      </c>
      <c r="T583" s="5">
        <f>ROUND(R583*(1-S583),2)</f>
        <v>604.2</v>
      </c>
      <c r="U583" s="5">
        <f>ROUND(R583*(1+S583),2)</f>
        <v>1007.0</v>
      </c>
      <c r="V583" t="s">
        <v>1932</v>
      </c>
      <c r="W583" t="s">
        <v>1933</v>
      </c>
      <c r="X583" t="s">
        <v>1961</v>
      </c>
      <c r="Y583" t="s">
        <v>98</v>
      </c>
      <c r="Z583" t="s">
        <v>325</v>
      </c>
      <c r="AA583" s="6">
        <f>J583/I583</f>
        <v>10.0</v>
      </c>
      <c r="AB583" s="6">
        <f>J583-F583</f>
        <v>5.0</v>
      </c>
      <c r="AC583" s="5">
        <f>L583*(1-S583)</f>
        <v>390.0</v>
      </c>
      <c r="AD583" s="5">
        <f>L583*(1+S583)</f>
        <v>650.0</v>
      </c>
    </row>
    <row r="584" spans="1:30">
      <c r="A584" t="s">
        <v>1962</v>
      </c>
      <c r="B584" t="s">
        <v>42</v>
      </c>
      <c r="C584" t="s">
        <v>1929</v>
      </c>
      <c r="D584" t="s">
        <v>1963</v>
      </c>
      <c r="E584" t="s">
        <v>1964</v>
      </c>
      <c r="F584" s="9">
        <v>2</v>
      </c>
      <c r="G584" t="s">
        <v>164</v>
      </c>
      <c r="H584" s="7">
        <v>0</v>
      </c>
      <c r="I584" s="9">
        <v>1</v>
      </c>
      <c r="J584" s="6">
        <f>CEILING(F584*(1+H584),I584)</f>
        <v>2</v>
      </c>
      <c r="K584" s="9">
        <v>87</v>
      </c>
      <c r="L584" s="5">
        <f>ROUND(J584*K584,2)</f>
        <v>174.0</v>
      </c>
      <c r="M584" s="9">
        <v>0.65</v>
      </c>
      <c r="N584" s="6">
        <f>ROUND(F584*M584,3)</f>
        <v>1.3</v>
      </c>
      <c r="O584" s="5">
        <f>'Labor rates'!B11</f>
        <v>68</v>
      </c>
      <c r="P584" s="5">
        <f>ROUND(N584*O584,2)</f>
        <v>88.4</v>
      </c>
      <c r="Q584" s="9">
        <v>0</v>
      </c>
      <c r="R584" s="5">
        <f>ROUND(L584+P584+Q584,2)</f>
        <v>262.4</v>
      </c>
      <c r="S584" s="7">
        <v>0.25</v>
      </c>
      <c r="T584" s="5">
        <f>ROUND(R584*(1-S584),2)</f>
        <v>196.8</v>
      </c>
      <c r="U584" s="5">
        <f>ROUND(R584*(1+S584),2)</f>
        <v>328.0</v>
      </c>
      <c r="V584" t="s">
        <v>1419</v>
      </c>
      <c r="W584" t="s">
        <v>1938</v>
      </c>
      <c r="X584" t="s">
        <v>1939</v>
      </c>
      <c r="Y584" t="s">
        <v>98</v>
      </c>
      <c r="Z584" t="s">
        <v>325</v>
      </c>
      <c r="AA584" s="6">
        <f>J584/I584</f>
        <v>2.0</v>
      </c>
      <c r="AB584" s="6">
        <f>J584-F584</f>
        <v>0.0</v>
      </c>
      <c r="AC584" s="5">
        <f>L584*(1-S584)</f>
        <v>130.5</v>
      </c>
      <c r="AD584" s="5">
        <f>L584*(1+S584)</f>
        <v>217.5</v>
      </c>
    </row>
    <row r="585" spans="1:30">
      <c r="A585" t="s">
        <v>1965</v>
      </c>
      <c r="B585" t="s">
        <v>42</v>
      </c>
      <c r="C585" t="s">
        <v>1929</v>
      </c>
      <c r="D585" t="s">
        <v>1966</v>
      </c>
      <c r="E585" t="s">
        <v>1967</v>
      </c>
      <c r="F585" s="9">
        <v>10</v>
      </c>
      <c r="G585" t="s">
        <v>94</v>
      </c>
      <c r="H585" s="7">
        <v>0.05</v>
      </c>
      <c r="I585" s="9">
        <v>4</v>
      </c>
      <c r="J585" s="6">
        <f>CEILING(F585*(1+H585),I585)</f>
        <v>12</v>
      </c>
      <c r="K585" s="9">
        <v>14.08</v>
      </c>
      <c r="L585" s="5">
        <f>ROUND(J585*K585,2)</f>
        <v>168.96</v>
      </c>
      <c r="M585" s="9">
        <v>0.12</v>
      </c>
      <c r="N585" s="6">
        <f>ROUND(F585*M585,3)</f>
        <v>1.2</v>
      </c>
      <c r="O585" s="5">
        <f>'Labor rates'!B11</f>
        <v>68</v>
      </c>
      <c r="P585" s="5">
        <f>ROUND(N585*O585,2)</f>
        <v>81.6</v>
      </c>
      <c r="Q585" s="9">
        <v>0</v>
      </c>
      <c r="R585" s="5">
        <f>ROUND(L585+P585+Q585,2)</f>
        <v>250.56</v>
      </c>
      <c r="S585" s="7">
        <v>0.25</v>
      </c>
      <c r="T585" s="5">
        <f>ROUND(R585*(1-S585),2)</f>
        <v>187.92</v>
      </c>
      <c r="U585" s="5">
        <f>ROUND(R585*(1+S585),2)</f>
        <v>313.2</v>
      </c>
      <c r="V585" t="s">
        <v>1932</v>
      </c>
      <c r="W585" t="s">
        <v>1933</v>
      </c>
      <c r="X585" t="s">
        <v>1968</v>
      </c>
      <c r="Y585" t="s">
        <v>98</v>
      </c>
      <c r="Z585" t="s">
        <v>325</v>
      </c>
      <c r="AA585" s="6">
        <f>J585/I585</f>
        <v>3.0</v>
      </c>
      <c r="AB585" s="6">
        <f>J585-F585</f>
        <v>2.0</v>
      </c>
      <c r="AC585" s="5">
        <f>L585*(1-S585)</f>
        <v>126.72</v>
      </c>
      <c r="AD585" s="5">
        <f>L585*(1+S585)</f>
        <v>211.20000000000002</v>
      </c>
    </row>
    <row r="586" spans="1:30">
      <c r="A586" t="s">
        <v>1969</v>
      </c>
      <c r="B586" t="s">
        <v>42</v>
      </c>
      <c r="C586" t="s">
        <v>1929</v>
      </c>
      <c r="D586" t="s">
        <v>1970</v>
      </c>
      <c r="E586" t="s">
        <v>1971</v>
      </c>
      <c r="F586" s="9">
        <v>2</v>
      </c>
      <c r="G586" t="s">
        <v>164</v>
      </c>
      <c r="H586" s="7">
        <v>0</v>
      </c>
      <c r="I586" s="9">
        <v>1</v>
      </c>
      <c r="J586" s="6">
        <f>CEILING(F586*(1+H586),I586)</f>
        <v>2</v>
      </c>
      <c r="K586" s="9">
        <v>89.66666666666666</v>
      </c>
      <c r="L586" s="5">
        <f>ROUND(J586*K586,2)</f>
        <v>179.33</v>
      </c>
      <c r="M586" s="9">
        <v>0.65</v>
      </c>
      <c r="N586" s="6">
        <f>ROUND(F586*M586,3)</f>
        <v>1.3</v>
      </c>
      <c r="O586" s="5">
        <f>'Labor rates'!B11</f>
        <v>68</v>
      </c>
      <c r="P586" s="5">
        <f>ROUND(N586*O586,2)</f>
        <v>88.4</v>
      </c>
      <c r="Q586" s="9">
        <v>0</v>
      </c>
      <c r="R586" s="5">
        <f>ROUND(L586+P586+Q586,2)</f>
        <v>267.73</v>
      </c>
      <c r="S586" s="7">
        <v>0.25</v>
      </c>
      <c r="T586" s="5">
        <f>ROUND(R586*(1-S586),2)</f>
        <v>200.8</v>
      </c>
      <c r="U586" s="5">
        <f>ROUND(R586*(1+S586),2)</f>
        <v>334.66</v>
      </c>
      <c r="V586" t="s">
        <v>1419</v>
      </c>
      <c r="W586" t="s">
        <v>1938</v>
      </c>
      <c r="X586" t="s">
        <v>1939</v>
      </c>
      <c r="Y586" t="s">
        <v>98</v>
      </c>
      <c r="Z586" t="s">
        <v>325</v>
      </c>
      <c r="AA586" s="6">
        <f>J586/I586</f>
        <v>2.0</v>
      </c>
      <c r="AB586" s="6">
        <f>J586-F586</f>
        <v>0.0</v>
      </c>
      <c r="AC586" s="5">
        <f>L586*(1-S586)</f>
        <v>134.4975</v>
      </c>
      <c r="AD586" s="5">
        <f>L586*(1+S586)</f>
        <v>224.16250000000002</v>
      </c>
    </row>
    <row r="587" spans="1:30">
      <c r="A587" t="s">
        <v>1972</v>
      </c>
      <c r="B587" t="s">
        <v>42</v>
      </c>
      <c r="C587" t="s">
        <v>1929</v>
      </c>
      <c r="D587" t="s">
        <v>1973</v>
      </c>
      <c r="E587" t="s">
        <v>1974</v>
      </c>
      <c r="F587" s="9">
        <v>4</v>
      </c>
      <c r="G587" t="s">
        <v>94</v>
      </c>
      <c r="H587" s="7">
        <v>0.05</v>
      </c>
      <c r="I587" s="9">
        <v>4</v>
      </c>
      <c r="J587" s="6">
        <f>CEILING(F587*(1+H587),I587)</f>
        <v>8</v>
      </c>
      <c r="K587" s="9">
        <v>6.5</v>
      </c>
      <c r="L587" s="5">
        <f>ROUND(J587*K587,2)</f>
        <v>52.0</v>
      </c>
      <c r="M587" s="9">
        <v>0.12</v>
      </c>
      <c r="N587" s="6">
        <f>ROUND(F587*M587,3)</f>
        <v>0.48</v>
      </c>
      <c r="O587" s="5">
        <f>'Labor rates'!B11</f>
        <v>68</v>
      </c>
      <c r="P587" s="5">
        <f>ROUND(N587*O587,2)</f>
        <v>32.64</v>
      </c>
      <c r="Q587" s="9">
        <v>0</v>
      </c>
      <c r="R587" s="5">
        <f>ROUND(L587+P587+Q587,2)</f>
        <v>84.64</v>
      </c>
      <c r="S587" s="7">
        <v>0.25</v>
      </c>
      <c r="T587" s="5">
        <f>ROUND(R587*(1-S587),2)</f>
        <v>63.48</v>
      </c>
      <c r="U587" s="5">
        <f>ROUND(R587*(1+S587),2)</f>
        <v>105.8</v>
      </c>
      <c r="V587" t="s">
        <v>1932</v>
      </c>
      <c r="W587" t="s">
        <v>1933</v>
      </c>
      <c r="X587" t="s">
        <v>1975</v>
      </c>
      <c r="Y587" t="s">
        <v>98</v>
      </c>
      <c r="Z587" t="s">
        <v>325</v>
      </c>
      <c r="AA587" s="6">
        <f>J587/I587</f>
        <v>2.0</v>
      </c>
      <c r="AB587" s="6">
        <f>J587-F587</f>
        <v>4.0</v>
      </c>
      <c r="AC587" s="5">
        <f>L587*(1-S587)</f>
        <v>39.0</v>
      </c>
      <c r="AD587" s="5">
        <f>L587*(1+S587)</f>
        <v>65.0</v>
      </c>
    </row>
    <row r="588" spans="1:30">
      <c r="A588" t="s">
        <v>1976</v>
      </c>
      <c r="B588" t="s">
        <v>42</v>
      </c>
      <c r="C588" t="s">
        <v>1929</v>
      </c>
      <c r="D588" t="s">
        <v>1977</v>
      </c>
      <c r="E588" t="s">
        <v>1978</v>
      </c>
      <c r="F588" s="9">
        <v>31</v>
      </c>
      <c r="G588" t="s">
        <v>94</v>
      </c>
      <c r="H588" s="7">
        <v>0.05</v>
      </c>
      <c r="I588" s="9">
        <v>4</v>
      </c>
      <c r="J588" s="6">
        <f>CEILING(F588*(1+H588),I588)</f>
        <v>36</v>
      </c>
      <c r="K588" s="9">
        <v>7.58</v>
      </c>
      <c r="L588" s="5">
        <f>ROUND(J588*K588,2)</f>
        <v>272.88</v>
      </c>
      <c r="M588" s="9">
        <v>0.12</v>
      </c>
      <c r="N588" s="6">
        <f>ROUND(F588*M588,3)</f>
        <v>3.72</v>
      </c>
      <c r="O588" s="5">
        <f>'Labor rates'!B11</f>
        <v>68</v>
      </c>
      <c r="P588" s="5">
        <f>ROUND(N588*O588,2)</f>
        <v>252.96</v>
      </c>
      <c r="Q588" s="9">
        <v>0</v>
      </c>
      <c r="R588" s="5">
        <f>ROUND(L588+P588+Q588,2)</f>
        <v>525.84</v>
      </c>
      <c r="S588" s="7">
        <v>0.25</v>
      </c>
      <c r="T588" s="5">
        <f>ROUND(R588*(1-S588),2)</f>
        <v>394.38</v>
      </c>
      <c r="U588" s="5">
        <f>ROUND(R588*(1+S588),2)</f>
        <v>657.3</v>
      </c>
      <c r="V588" t="s">
        <v>1932</v>
      </c>
      <c r="W588" t="s">
        <v>1933</v>
      </c>
      <c r="X588" t="s">
        <v>1979</v>
      </c>
      <c r="Y588" t="s">
        <v>98</v>
      </c>
      <c r="Z588" t="s">
        <v>325</v>
      </c>
      <c r="AA588" s="6">
        <f>J588/I588</f>
        <v>9.0</v>
      </c>
      <c r="AB588" s="6">
        <f>J588-F588</f>
        <v>5.0</v>
      </c>
      <c r="AC588" s="5">
        <f>L588*(1-S588)</f>
        <v>204.66</v>
      </c>
      <c r="AD588" s="5">
        <f>L588*(1+S588)</f>
        <v>341.1</v>
      </c>
    </row>
    <row r="589" spans="1:30">
      <c r="A589" t="s">
        <v>1980</v>
      </c>
      <c r="B589" t="s">
        <v>42</v>
      </c>
      <c r="C589" t="s">
        <v>1929</v>
      </c>
      <c r="D589" t="s">
        <v>1981</v>
      </c>
      <c r="E589" t="s">
        <v>1982</v>
      </c>
      <c r="F589" s="9">
        <v>2</v>
      </c>
      <c r="G589" t="s">
        <v>164</v>
      </c>
      <c r="H589" s="7">
        <v>0</v>
      </c>
      <c r="I589" s="9">
        <v>1</v>
      </c>
      <c r="J589" s="6">
        <f>CEILING(F589*(1+H589),I589)</f>
        <v>2</v>
      </c>
      <c r="K589" s="9">
        <v>73.66666666666667</v>
      </c>
      <c r="L589" s="5">
        <f>ROUND(J589*K589,2)</f>
        <v>147.33</v>
      </c>
      <c r="M589" s="9">
        <v>0.65</v>
      </c>
      <c r="N589" s="6">
        <f>ROUND(F589*M589,3)</f>
        <v>1.3</v>
      </c>
      <c r="O589" s="5">
        <f>'Labor rates'!B11</f>
        <v>68</v>
      </c>
      <c r="P589" s="5">
        <f>ROUND(N589*O589,2)</f>
        <v>88.4</v>
      </c>
      <c r="Q589" s="9">
        <v>0</v>
      </c>
      <c r="R589" s="5">
        <f>ROUND(L589+P589+Q589,2)</f>
        <v>235.73</v>
      </c>
      <c r="S589" s="7">
        <v>0.25</v>
      </c>
      <c r="T589" s="5">
        <f>ROUND(R589*(1-S589),2)</f>
        <v>176.8</v>
      </c>
      <c r="U589" s="5">
        <f>ROUND(R589*(1+S589),2)</f>
        <v>294.66</v>
      </c>
      <c r="V589" t="s">
        <v>1419</v>
      </c>
      <c r="W589" t="s">
        <v>1938</v>
      </c>
      <c r="X589" t="s">
        <v>1939</v>
      </c>
      <c r="Y589" t="s">
        <v>98</v>
      </c>
      <c r="Z589" t="s">
        <v>325</v>
      </c>
      <c r="AA589" s="6">
        <f>J589/I589</f>
        <v>2.0</v>
      </c>
      <c r="AB589" s="6">
        <f>J589-F589</f>
        <v>0.0</v>
      </c>
      <c r="AC589" s="5">
        <f>L589*(1-S589)</f>
        <v>110.4975</v>
      </c>
      <c r="AD589" s="5">
        <f>L589*(1+S589)</f>
        <v>184.16250000000002</v>
      </c>
    </row>
    <row r="590" spans="1:30">
      <c r="A590" t="s">
        <v>1983</v>
      </c>
      <c r="B590" t="s">
        <v>42</v>
      </c>
      <c r="C590" t="s">
        <v>1929</v>
      </c>
      <c r="D590" t="s">
        <v>1984</v>
      </c>
      <c r="E590" t="s">
        <v>1985</v>
      </c>
      <c r="F590" s="9">
        <v>62</v>
      </c>
      <c r="G590" t="s">
        <v>94</v>
      </c>
      <c r="H590" s="7">
        <v>0.05</v>
      </c>
      <c r="I590" s="9">
        <v>4</v>
      </c>
      <c r="J590" s="6">
        <f>CEILING(F590*(1+H590),I590)</f>
        <v>68</v>
      </c>
      <c r="K590" s="9">
        <v>8.67</v>
      </c>
      <c r="L590" s="5">
        <f>ROUND(J590*K590,2)</f>
        <v>589.56</v>
      </c>
      <c r="M590" s="9">
        <v>0.12</v>
      </c>
      <c r="N590" s="6">
        <f>ROUND(F590*M590,3)</f>
        <v>7.44</v>
      </c>
      <c r="O590" s="5">
        <f>'Labor rates'!B11</f>
        <v>68</v>
      </c>
      <c r="P590" s="5">
        <f>ROUND(N590*O590,2)</f>
        <v>505.92</v>
      </c>
      <c r="Q590" s="9">
        <v>0</v>
      </c>
      <c r="R590" s="5">
        <f>ROUND(L590+P590+Q590,2)</f>
        <v>1095.48</v>
      </c>
      <c r="S590" s="7">
        <v>0.25</v>
      </c>
      <c r="T590" s="5">
        <f>ROUND(R590*(1-S590),2)</f>
        <v>821.61</v>
      </c>
      <c r="U590" s="5">
        <f>ROUND(R590*(1+S590),2)</f>
        <v>1369.35</v>
      </c>
      <c r="V590" t="s">
        <v>1932</v>
      </c>
      <c r="W590" t="s">
        <v>1933</v>
      </c>
      <c r="X590" t="s">
        <v>1986</v>
      </c>
      <c r="Y590" t="s">
        <v>98</v>
      </c>
      <c r="Z590" t="s">
        <v>325</v>
      </c>
      <c r="AA590" s="6">
        <f>J590/I590</f>
        <v>17.0</v>
      </c>
      <c r="AB590" s="6">
        <f>J590-F590</f>
        <v>6.0</v>
      </c>
      <c r="AC590" s="5">
        <f>L590*(1-S590)</f>
        <v>442.16999999999996</v>
      </c>
      <c r="AD590" s="5">
        <f>L590*(1+S590)</f>
        <v>736.9499999999999</v>
      </c>
    </row>
    <row r="591" spans="1:30">
      <c r="A591" t="s">
        <v>1987</v>
      </c>
      <c r="B591" t="s">
        <v>42</v>
      </c>
      <c r="C591" t="s">
        <v>1988</v>
      </c>
      <c r="D591" t="s">
        <v>1989</v>
      </c>
      <c r="E591" t="s">
        <v>1990</v>
      </c>
      <c r="F591" s="9">
        <v>14</v>
      </c>
      <c r="G591" t="s">
        <v>164</v>
      </c>
      <c r="H591" s="7">
        <v>0</v>
      </c>
      <c r="I591" s="9">
        <v>1</v>
      </c>
      <c r="J591" s="6">
        <f>CEILING(F591*(1+H591),I591)</f>
        <v>14</v>
      </c>
      <c r="K591" s="9">
        <v>48</v>
      </c>
      <c r="L591" s="5">
        <f>ROUND(J591*K591,2)</f>
        <v>672.0</v>
      </c>
      <c r="M591" s="9">
        <v>0.5</v>
      </c>
      <c r="N591" s="6">
        <f>ROUND(F591*M591,3)</f>
        <v>7.0</v>
      </c>
      <c r="O591" s="5">
        <f>'Labor rates'!B11</f>
        <v>68</v>
      </c>
      <c r="P591" s="5">
        <f>ROUND(N591*O591,2)</f>
        <v>476.0</v>
      </c>
      <c r="Q591" s="9">
        <v>0</v>
      </c>
      <c r="R591" s="5">
        <f>ROUND(L591+P591+Q591,2)</f>
        <v>1148.0</v>
      </c>
      <c r="S591" s="7">
        <v>0.25</v>
      </c>
      <c r="T591" s="5">
        <f>ROUND(R591*(1-S591),2)</f>
        <v>861.0</v>
      </c>
      <c r="U591" s="5">
        <f>ROUND(R591*(1+S591),2)</f>
        <v>1435.0</v>
      </c>
      <c r="V591" t="s">
        <v>95</v>
      </c>
      <c r="W591" t="s">
        <v>1991</v>
      </c>
      <c r="X591" t="s">
        <v>1992</v>
      </c>
      <c r="Y591" t="s">
        <v>98</v>
      </c>
      <c r="Z591" t="s">
        <v>325</v>
      </c>
      <c r="AA591" s="6">
        <f>J591/I591</f>
        <v>14.0</v>
      </c>
      <c r="AB591" s="6">
        <f>J591-F591</f>
        <v>0.0</v>
      </c>
      <c r="AC591" s="5">
        <f>L591*(1-S591)</f>
        <v>504.0</v>
      </c>
      <c r="AD591" s="5">
        <f>L591*(1+S591)</f>
        <v>840.0</v>
      </c>
    </row>
    <row r="592" spans="1:30">
      <c r="A592" t="s">
        <v>1993</v>
      </c>
      <c r="B592" t="s">
        <v>42</v>
      </c>
      <c r="C592" t="s">
        <v>1988</v>
      </c>
      <c r="D592" t="s">
        <v>1994</v>
      </c>
      <c r="E592" t="s">
        <v>1995</v>
      </c>
      <c r="F592" s="9">
        <v>12</v>
      </c>
      <c r="G592" t="s">
        <v>164</v>
      </c>
      <c r="H592" s="7">
        <v>0</v>
      </c>
      <c r="I592" s="9">
        <v>1</v>
      </c>
      <c r="J592" s="6">
        <f>CEILING(F592*(1+H592),I592)</f>
        <v>12</v>
      </c>
      <c r="K592" s="9">
        <v>35</v>
      </c>
      <c r="L592" s="5">
        <f>ROUND(J592*K592,2)</f>
        <v>420.0</v>
      </c>
      <c r="M592" s="9">
        <v>0.4</v>
      </c>
      <c r="N592" s="6">
        <f>ROUND(F592*M592,3)</f>
        <v>4.8</v>
      </c>
      <c r="O592" s="5">
        <f>'Labor rates'!B11</f>
        <v>68</v>
      </c>
      <c r="P592" s="5">
        <f>ROUND(N592*O592,2)</f>
        <v>326.4</v>
      </c>
      <c r="Q592" s="9">
        <v>0</v>
      </c>
      <c r="R592" s="5">
        <f>ROUND(L592+P592+Q592,2)</f>
        <v>746.4</v>
      </c>
      <c r="S592" s="7">
        <v>0.25</v>
      </c>
      <c r="T592" s="5">
        <f>ROUND(R592*(1-S592),2)</f>
        <v>559.8</v>
      </c>
      <c r="U592" s="5">
        <f>ROUND(R592*(1+S592),2)</f>
        <v>933.0</v>
      </c>
      <c r="V592" t="s">
        <v>95</v>
      </c>
      <c r="W592" t="s">
        <v>1991</v>
      </c>
      <c r="X592" t="s">
        <v>1996</v>
      </c>
      <c r="Y592" t="s">
        <v>98</v>
      </c>
      <c r="Z592" t="s">
        <v>325</v>
      </c>
      <c r="AA592" s="6">
        <f>J592/I592</f>
        <v>12.0</v>
      </c>
      <c r="AB592" s="6">
        <f>J592-F592</f>
        <v>0.0</v>
      </c>
      <c r="AC592" s="5">
        <f>L592*(1-S592)</f>
        <v>315.0</v>
      </c>
      <c r="AD592" s="5">
        <f>L592*(1+S592)</f>
        <v>525.0</v>
      </c>
    </row>
    <row r="593" spans="1:30">
      <c r="A593" t="s">
        <v>1997</v>
      </c>
      <c r="B593" t="s">
        <v>42</v>
      </c>
      <c r="C593" t="s">
        <v>1988</v>
      </c>
      <c r="D593" t="s">
        <v>1998</v>
      </c>
      <c r="E593" t="s">
        <v>1999</v>
      </c>
      <c r="F593" s="9">
        <v>10</v>
      </c>
      <c r="G593" t="s">
        <v>164</v>
      </c>
      <c r="H593" s="7">
        <v>0</v>
      </c>
      <c r="I593" s="9">
        <v>1</v>
      </c>
      <c r="J593" s="6">
        <f>CEILING(F593*(1+H593),I593)</f>
        <v>10</v>
      </c>
      <c r="K593" s="9">
        <v>15</v>
      </c>
      <c r="L593" s="5">
        <f>ROUND(J593*K593,2)</f>
        <v>150.0</v>
      </c>
      <c r="M593" s="9">
        <v>0.2</v>
      </c>
      <c r="N593" s="6">
        <f>ROUND(F593*M593,3)</f>
        <v>2.0</v>
      </c>
      <c r="O593" s="5">
        <f>'Labor rates'!B11</f>
        <v>68</v>
      </c>
      <c r="P593" s="5">
        <f>ROUND(N593*O593,2)</f>
        <v>136.0</v>
      </c>
      <c r="Q593" s="9">
        <v>0</v>
      </c>
      <c r="R593" s="5">
        <f>ROUND(L593+P593+Q593,2)</f>
        <v>286.0</v>
      </c>
      <c r="S593" s="7">
        <v>0.25</v>
      </c>
      <c r="T593" s="5">
        <f>ROUND(R593*(1-S593),2)</f>
        <v>214.5</v>
      </c>
      <c r="U593" s="5">
        <f>ROUND(R593*(1+S593),2)</f>
        <v>357.5</v>
      </c>
      <c r="V593" t="s">
        <v>95</v>
      </c>
      <c r="W593" t="s">
        <v>1991</v>
      </c>
      <c r="X593" t="s">
        <v>2000</v>
      </c>
      <c r="Y593" t="s">
        <v>98</v>
      </c>
      <c r="Z593" t="s">
        <v>325</v>
      </c>
      <c r="AA593" s="6">
        <f>J593/I593</f>
        <v>10.0</v>
      </c>
      <c r="AB593" s="6">
        <f>J593-F593</f>
        <v>0.0</v>
      </c>
      <c r="AC593" s="5">
        <f>L593*(1-S593)</f>
        <v>112.5</v>
      </c>
      <c r="AD593" s="5">
        <f>L593*(1+S593)</f>
        <v>187.5</v>
      </c>
    </row>
    <row r="594" spans="1:30">
      <c r="A594" t="s">
        <v>2001</v>
      </c>
      <c r="B594" t="s">
        <v>42</v>
      </c>
      <c r="C594" t="s">
        <v>1988</v>
      </c>
      <c r="D594" t="s">
        <v>2002</v>
      </c>
      <c r="E594" t="s">
        <v>2003</v>
      </c>
      <c r="F594" s="9">
        <v>2</v>
      </c>
      <c r="G594" t="s">
        <v>164</v>
      </c>
      <c r="H594" s="7">
        <v>0</v>
      </c>
      <c r="I594" s="9">
        <v>1</v>
      </c>
      <c r="J594" s="6">
        <f>CEILING(F594*(1+H594),I594)</f>
        <v>2</v>
      </c>
      <c r="K594" s="9">
        <v>190</v>
      </c>
      <c r="L594" s="5">
        <f>ROUND(J594*K594,2)</f>
        <v>380.0</v>
      </c>
      <c r="M594" s="9">
        <v>1</v>
      </c>
      <c r="N594" s="6">
        <f>ROUND(F594*M594,3)</f>
        <v>2.0</v>
      </c>
      <c r="O594" s="5">
        <f>'Labor rates'!B11</f>
        <v>68</v>
      </c>
      <c r="P594" s="5">
        <f>ROUND(N594*O594,2)</f>
        <v>136.0</v>
      </c>
      <c r="Q594" s="9">
        <v>0</v>
      </c>
      <c r="R594" s="5">
        <f>ROUND(L594+P594+Q594,2)</f>
        <v>516.0</v>
      </c>
      <c r="S594" s="7">
        <v>0.25</v>
      </c>
      <c r="T594" s="5">
        <f>ROUND(R594*(1-S594),2)</f>
        <v>387.0</v>
      </c>
      <c r="U594" s="5">
        <f>ROUND(R594*(1+S594),2)</f>
        <v>645.0</v>
      </c>
      <c r="V594" t="s">
        <v>95</v>
      </c>
      <c r="W594" t="s">
        <v>1991</v>
      </c>
      <c r="X594" t="s">
        <v>2004</v>
      </c>
      <c r="Y594" t="s">
        <v>98</v>
      </c>
      <c r="Z594" t="s">
        <v>325</v>
      </c>
      <c r="AA594" s="6">
        <f>J594/I594</f>
        <v>2.0</v>
      </c>
      <c r="AB594" s="6">
        <f>J594-F594</f>
        <v>0.0</v>
      </c>
      <c r="AC594" s="5">
        <f>L594*(1-S594)</f>
        <v>285.0</v>
      </c>
      <c r="AD594" s="5">
        <f>L594*(1+S594)</f>
        <v>475.0</v>
      </c>
    </row>
    <row r="595" spans="1:30">
      <c r="A595" t="s">
        <v>2005</v>
      </c>
      <c r="B595" t="s">
        <v>42</v>
      </c>
      <c r="C595" t="s">
        <v>1988</v>
      </c>
      <c r="D595" t="s">
        <v>2006</v>
      </c>
      <c r="E595" t="s">
        <v>2007</v>
      </c>
      <c r="F595" s="9">
        <v>2</v>
      </c>
      <c r="G595" t="s">
        <v>164</v>
      </c>
      <c r="H595" s="7">
        <v>0</v>
      </c>
      <c r="I595" s="9">
        <v>1</v>
      </c>
      <c r="J595" s="6">
        <f>CEILING(F595*(1+H595),I595)</f>
        <v>2</v>
      </c>
      <c r="K595" s="9">
        <v>45</v>
      </c>
      <c r="L595" s="5">
        <f>ROUND(J595*K595,2)</f>
        <v>90.0</v>
      </c>
      <c r="M595" s="9">
        <v>0.3</v>
      </c>
      <c r="N595" s="6">
        <f>ROUND(F595*M595,3)</f>
        <v>0.6</v>
      </c>
      <c r="O595" s="5">
        <f>'Labor rates'!B11</f>
        <v>68</v>
      </c>
      <c r="P595" s="5">
        <f>ROUND(N595*O595,2)</f>
        <v>40.8</v>
      </c>
      <c r="Q595" s="9">
        <v>0</v>
      </c>
      <c r="R595" s="5">
        <f>ROUND(L595+P595+Q595,2)</f>
        <v>130.8</v>
      </c>
      <c r="S595" s="7">
        <v>0.25</v>
      </c>
      <c r="T595" s="5">
        <f>ROUND(R595*(1-S595),2)</f>
        <v>98.1</v>
      </c>
      <c r="U595" s="5">
        <f>ROUND(R595*(1+S595),2)</f>
        <v>163.5</v>
      </c>
      <c r="V595" t="s">
        <v>95</v>
      </c>
      <c r="W595" t="s">
        <v>1991</v>
      </c>
      <c r="X595" t="s">
        <v>2008</v>
      </c>
      <c r="Y595" t="s">
        <v>98</v>
      </c>
      <c r="Z595" t="s">
        <v>325</v>
      </c>
      <c r="AA595" s="6">
        <f>J595/I595</f>
        <v>2.0</v>
      </c>
      <c r="AB595" s="6">
        <f>J595-F595</f>
        <v>0.0</v>
      </c>
      <c r="AC595" s="5">
        <f>L595*(1-S595)</f>
        <v>67.5</v>
      </c>
      <c r="AD595" s="5">
        <f>L595*(1+S595)</f>
        <v>112.5</v>
      </c>
    </row>
    <row r="596" spans="1:30">
      <c r="A596" t="s">
        <v>2009</v>
      </c>
      <c r="B596" t="s">
        <v>42</v>
      </c>
      <c r="C596" t="s">
        <v>1988</v>
      </c>
      <c r="D596" t="s">
        <v>2010</v>
      </c>
      <c r="E596" t="s">
        <v>2011</v>
      </c>
      <c r="F596" s="9">
        <v>1534.613</v>
      </c>
      <c r="G596" t="s">
        <v>112</v>
      </c>
      <c r="H596" s="7">
        <v>0.1</v>
      </c>
      <c r="I596" s="9">
        <v>300</v>
      </c>
      <c r="J596" s="6">
        <f>CEILING(F596*(1+H596),I596)</f>
        <v>1800</v>
      </c>
      <c r="K596" s="9">
        <v>0.95</v>
      </c>
      <c r="L596" s="5">
        <f>ROUND(J596*K596,2)</f>
        <v>1710.0</v>
      </c>
      <c r="M596" s="9">
        <v>0.018</v>
      </c>
      <c r="N596" s="6">
        <f>ROUND(F596*M596,3)</f>
        <v>27.623</v>
      </c>
      <c r="O596" s="5">
        <f>'Labor rates'!B11</f>
        <v>68</v>
      </c>
      <c r="P596" s="5">
        <f>ROUND(N596*O596,2)</f>
        <v>1878.36</v>
      </c>
      <c r="Q596" s="9">
        <v>0</v>
      </c>
      <c r="R596" s="5">
        <f>ROUND(L596+P596+Q596,2)</f>
        <v>3588.36</v>
      </c>
      <c r="S596" s="7">
        <v>0.25</v>
      </c>
      <c r="T596" s="5">
        <f>ROUND(R596*(1-S596),2)</f>
        <v>2691.27</v>
      </c>
      <c r="U596" s="5">
        <f>ROUND(R596*(1+S596),2)</f>
        <v>4485.45</v>
      </c>
      <c r="V596" t="s">
        <v>95</v>
      </c>
      <c r="W596" t="s">
        <v>1991</v>
      </c>
      <c r="X596" t="s">
        <v>2012</v>
      </c>
      <c r="Y596" t="s">
        <v>98</v>
      </c>
      <c r="Z596" t="s">
        <v>325</v>
      </c>
      <c r="AA596" s="6">
        <f>J596/I596</f>
        <v>6.0</v>
      </c>
      <c r="AB596" s="6">
        <f>J596-F596</f>
        <v>265.38699999999994</v>
      </c>
      <c r="AC596" s="5">
        <f>L596*(1-S596)</f>
        <v>1282.5</v>
      </c>
      <c r="AD596" s="5">
        <f>L596*(1+S596)</f>
        <v>2137.5</v>
      </c>
    </row>
    <row r="597" spans="1:30">
      <c r="A597" t="s">
        <v>2013</v>
      </c>
      <c r="B597" t="s">
        <v>42</v>
      </c>
      <c r="C597" t="s">
        <v>1988</v>
      </c>
      <c r="D597" t="s">
        <v>2014</v>
      </c>
      <c r="E597" t="s">
        <v>2015</v>
      </c>
      <c r="F597" s="9">
        <v>1200</v>
      </c>
      <c r="G597" t="s">
        <v>94</v>
      </c>
      <c r="H597" s="7">
        <v>0</v>
      </c>
      <c r="I597" s="9">
        <v>150</v>
      </c>
      <c r="J597" s="6">
        <f>CEILING(F597*(1+H597),I597)</f>
        <v>1200</v>
      </c>
      <c r="K597" s="9">
        <v>0.11</v>
      </c>
      <c r="L597" s="5">
        <f>ROUND(J597*K597,2)</f>
        <v>132.0</v>
      </c>
      <c r="M597" s="9">
        <v>0.005</v>
      </c>
      <c r="N597" s="6">
        <f>ROUND(F597*M597,3)</f>
        <v>6.0</v>
      </c>
      <c r="O597" s="5">
        <f>'Labor rates'!B11</f>
        <v>68</v>
      </c>
      <c r="P597" s="5">
        <f>ROUND(N597*O597,2)</f>
        <v>408.0</v>
      </c>
      <c r="Q597" s="9">
        <v>0</v>
      </c>
      <c r="R597" s="5">
        <f>ROUND(L597+P597+Q597,2)</f>
        <v>540.0</v>
      </c>
      <c r="S597" s="7">
        <v>0.25</v>
      </c>
      <c r="T597" s="5">
        <f>ROUND(R597*(1-S597),2)</f>
        <v>405.0</v>
      </c>
      <c r="U597" s="5">
        <f>ROUND(R597*(1+S597),2)</f>
        <v>675.0</v>
      </c>
      <c r="V597" t="s">
        <v>95</v>
      </c>
      <c r="W597" t="s">
        <v>1991</v>
      </c>
      <c r="X597" t="s">
        <v>2016</v>
      </c>
      <c r="Y597" t="s">
        <v>98</v>
      </c>
      <c r="Z597" t="s">
        <v>325</v>
      </c>
      <c r="AA597" s="6">
        <f>J597/I597</f>
        <v>8.0</v>
      </c>
      <c r="AB597" s="6">
        <f>J597-F597</f>
        <v>0.0</v>
      </c>
      <c r="AC597" s="5">
        <f>L597*(1-S597)</f>
        <v>99.0</v>
      </c>
      <c r="AD597" s="5">
        <f>L597*(1+S597)</f>
        <v>165.0</v>
      </c>
    </row>
    <row r="598" spans="1:30">
      <c r="A598" t="s">
        <v>2017</v>
      </c>
      <c r="B598" t="s">
        <v>42</v>
      </c>
      <c r="C598" t="s">
        <v>1988</v>
      </c>
      <c r="D598" t="s">
        <v>2018</v>
      </c>
      <c r="E598" t="s">
        <v>2019</v>
      </c>
      <c r="F598" s="9">
        <v>10</v>
      </c>
      <c r="G598" t="s">
        <v>248</v>
      </c>
      <c r="H598" s="7">
        <v>0</v>
      </c>
      <c r="I598" s="9">
        <v>1</v>
      </c>
      <c r="J598" s="6">
        <f>CEILING(F598*(1+H598),I598)</f>
        <v>10</v>
      </c>
      <c r="K598" s="9">
        <v>28</v>
      </c>
      <c r="L598" s="5">
        <f>ROUND(J598*K598,2)</f>
        <v>280.0</v>
      </c>
      <c r="M598" s="9">
        <v>0.2</v>
      </c>
      <c r="N598" s="6">
        <f>ROUND(F598*M598,3)</f>
        <v>2.0</v>
      </c>
      <c r="O598" s="5">
        <f>'Labor rates'!B11</f>
        <v>68</v>
      </c>
      <c r="P598" s="5">
        <f>ROUND(N598*O598,2)</f>
        <v>136.0</v>
      </c>
      <c r="Q598" s="9">
        <v>0</v>
      </c>
      <c r="R598" s="5">
        <f>ROUND(L598+P598+Q598,2)</f>
        <v>416.0</v>
      </c>
      <c r="S598" s="7">
        <v>0.25</v>
      </c>
      <c r="T598" s="5">
        <f>ROUND(R598*(1-S598),2)</f>
        <v>312.0</v>
      </c>
      <c r="U598" s="5">
        <f>ROUND(R598*(1+S598),2)</f>
        <v>520.0</v>
      </c>
      <c r="V598" t="s">
        <v>95</v>
      </c>
      <c r="W598" t="s">
        <v>1991</v>
      </c>
      <c r="X598" t="s">
        <v>2020</v>
      </c>
      <c r="Y598" t="s">
        <v>98</v>
      </c>
      <c r="Z598" t="s">
        <v>325</v>
      </c>
      <c r="AA598" s="6">
        <f>J598/I598</f>
        <v>10.0</v>
      </c>
      <c r="AB598" s="6">
        <f>J598-F598</f>
        <v>0.0</v>
      </c>
      <c r="AC598" s="5">
        <f>L598*(1-S598)</f>
        <v>210.0</v>
      </c>
      <c r="AD598" s="5">
        <f>L598*(1+S598)</f>
        <v>350.0</v>
      </c>
    </row>
    <row r="599" spans="1:30">
      <c r="A599" t="s">
        <v>2021</v>
      </c>
      <c r="B599" t="s">
        <v>42</v>
      </c>
      <c r="C599" t="s">
        <v>1988</v>
      </c>
      <c r="D599" t="s">
        <v>2022</v>
      </c>
      <c r="E599" t="s">
        <v>2023</v>
      </c>
      <c r="F599" s="9">
        <v>700</v>
      </c>
      <c r="G599" t="s">
        <v>94</v>
      </c>
      <c r="H599" s="7">
        <v>0.1</v>
      </c>
      <c r="I599" s="9">
        <v>10</v>
      </c>
      <c r="J599" s="6">
        <f>CEILING(F599*(1+H599),I599)</f>
        <v>770</v>
      </c>
      <c r="K599" s="9">
        <v>0.8</v>
      </c>
      <c r="L599" s="5">
        <f>ROUND(J599*K599,2)</f>
        <v>616.0</v>
      </c>
      <c r="M599" s="9">
        <v>0.008</v>
      </c>
      <c r="N599" s="6">
        <f>ROUND(F599*M599,3)</f>
        <v>5.6</v>
      </c>
      <c r="O599" s="5">
        <f>'Labor rates'!B11</f>
        <v>68</v>
      </c>
      <c r="P599" s="5">
        <f>ROUND(N599*O599,2)</f>
        <v>380.8</v>
      </c>
      <c r="Q599" s="9">
        <v>0</v>
      </c>
      <c r="R599" s="5">
        <f>ROUND(L599+P599+Q599,2)</f>
        <v>996.8</v>
      </c>
      <c r="S599" s="7">
        <v>0.25</v>
      </c>
      <c r="T599" s="5">
        <f>ROUND(R599*(1-S599),2)</f>
        <v>747.6</v>
      </c>
      <c r="U599" s="5">
        <f>ROUND(R599*(1+S599),2)</f>
        <v>1246.0</v>
      </c>
      <c r="V599" t="s">
        <v>95</v>
      </c>
      <c r="W599" t="s">
        <v>1991</v>
      </c>
      <c r="X599" t="s">
        <v>2024</v>
      </c>
      <c r="Y599" t="s">
        <v>98</v>
      </c>
      <c r="Z599" t="s">
        <v>325</v>
      </c>
      <c r="AA599" s="6">
        <f>J599/I599</f>
        <v>77.0</v>
      </c>
      <c r="AB599" s="6">
        <f>J599-F599</f>
        <v>70.0</v>
      </c>
      <c r="AC599" s="5">
        <f>L599*(1-S599)</f>
        <v>462.0</v>
      </c>
      <c r="AD599" s="5">
        <f>L599*(1+S599)</f>
        <v>770.0</v>
      </c>
    </row>
    <row r="600" spans="1:30">
      <c r="A600" t="s">
        <v>2025</v>
      </c>
      <c r="B600" t="s">
        <v>42</v>
      </c>
      <c r="C600" t="s">
        <v>1988</v>
      </c>
      <c r="D600" t="s">
        <v>2026</v>
      </c>
      <c r="E600" t="s">
        <v>2027</v>
      </c>
      <c r="F600" s="9">
        <v>2000</v>
      </c>
      <c r="G600" t="s">
        <v>164</v>
      </c>
      <c r="H600" s="7">
        <v>0</v>
      </c>
      <c r="I600" s="9">
        <v>1000</v>
      </c>
      <c r="J600" s="6">
        <f>CEILING(F600*(1+H600),I600)</f>
        <v>2000</v>
      </c>
      <c r="K600" s="9">
        <v>0.045</v>
      </c>
      <c r="L600" s="5">
        <f>ROUND(J600*K600,2)</f>
        <v>90.0</v>
      </c>
      <c r="M600" s="9">
        <v>0.002</v>
      </c>
      <c r="N600" s="6">
        <f>ROUND(F600*M600,3)</f>
        <v>4.0</v>
      </c>
      <c r="O600" s="5">
        <f>'Labor rates'!B11</f>
        <v>68</v>
      </c>
      <c r="P600" s="5">
        <f>ROUND(N600*O600,2)</f>
        <v>272.0</v>
      </c>
      <c r="Q600" s="9">
        <v>0</v>
      </c>
      <c r="R600" s="5">
        <f>ROUND(L600+P600+Q600,2)</f>
        <v>362.0</v>
      </c>
      <c r="S600" s="7">
        <v>0.25</v>
      </c>
      <c r="T600" s="5">
        <f>ROUND(R600*(1-S600),2)</f>
        <v>271.5</v>
      </c>
      <c r="U600" s="5">
        <f>ROUND(R600*(1+S600),2)</f>
        <v>452.5</v>
      </c>
      <c r="V600" t="s">
        <v>95</v>
      </c>
      <c r="W600" t="s">
        <v>1991</v>
      </c>
      <c r="X600" t="s">
        <v>2028</v>
      </c>
      <c r="Y600" t="s">
        <v>98</v>
      </c>
      <c r="Z600" t="s">
        <v>325</v>
      </c>
      <c r="AA600" s="6">
        <f>J600/I600</f>
        <v>2.0</v>
      </c>
      <c r="AB600" s="6">
        <f>J600-F600</f>
        <v>0.0</v>
      </c>
      <c r="AC600" s="5">
        <f>L600*(1-S600)</f>
        <v>67.5</v>
      </c>
      <c r="AD600" s="5">
        <f>L600*(1+S600)</f>
        <v>112.5</v>
      </c>
    </row>
    <row r="601" spans="1:30">
      <c r="A601" t="s">
        <v>2029</v>
      </c>
      <c r="B601" t="s">
        <v>42</v>
      </c>
      <c r="C601" t="s">
        <v>1988</v>
      </c>
      <c r="D601" t="s">
        <v>2030</v>
      </c>
      <c r="E601" t="s">
        <v>2031</v>
      </c>
      <c r="F601" s="9">
        <v>95</v>
      </c>
      <c r="G601" t="s">
        <v>164</v>
      </c>
      <c r="H601" s="7">
        <v>0</v>
      </c>
      <c r="I601" s="9">
        <v>1</v>
      </c>
      <c r="J601" s="6">
        <f>CEILING(F601*(1+H601),I601)</f>
        <v>95</v>
      </c>
      <c r="K601" s="9">
        <v>4</v>
      </c>
      <c r="L601" s="5">
        <f>ROUND(J601*K601,2)</f>
        <v>380.0</v>
      </c>
      <c r="M601" s="9">
        <v>0.12</v>
      </c>
      <c r="N601" s="6">
        <f>ROUND(F601*M601,3)</f>
        <v>11.4</v>
      </c>
      <c r="O601" s="5">
        <f>'Labor rates'!B11</f>
        <v>68</v>
      </c>
      <c r="P601" s="5">
        <f>ROUND(N601*O601,2)</f>
        <v>775.2</v>
      </c>
      <c r="Q601" s="9">
        <v>0</v>
      </c>
      <c r="R601" s="5">
        <f>ROUND(L601+P601+Q601,2)</f>
        <v>1155.2</v>
      </c>
      <c r="S601" s="7">
        <v>0.25</v>
      </c>
      <c r="T601" s="5">
        <f>ROUND(R601*(1-S601),2)</f>
        <v>866.4</v>
      </c>
      <c r="U601" s="5">
        <f>ROUND(R601*(1+S601),2)</f>
        <v>1444.0</v>
      </c>
      <c r="V601" t="s">
        <v>95</v>
      </c>
      <c r="W601" t="s">
        <v>1991</v>
      </c>
      <c r="X601" t="s">
        <v>2032</v>
      </c>
      <c r="Y601" t="s">
        <v>98</v>
      </c>
      <c r="Z601" t="s">
        <v>325</v>
      </c>
      <c r="AA601" s="6">
        <f>J601/I601</f>
        <v>95.0</v>
      </c>
      <c r="AB601" s="6">
        <f>J601-F601</f>
        <v>0.0</v>
      </c>
      <c r="AC601" s="5">
        <f>L601*(1-S601)</f>
        <v>285.0</v>
      </c>
      <c r="AD601" s="5">
        <f>L601*(1+S601)</f>
        <v>475.0</v>
      </c>
    </row>
    <row r="602" spans="1:30">
      <c r="A602" t="s">
        <v>2033</v>
      </c>
      <c r="B602" t="s">
        <v>42</v>
      </c>
      <c r="C602" t="s">
        <v>1988</v>
      </c>
      <c r="D602" t="s">
        <v>2034</v>
      </c>
      <c r="E602" t="s">
        <v>2035</v>
      </c>
      <c r="F602" s="9">
        <v>95</v>
      </c>
      <c r="G602" t="s">
        <v>164</v>
      </c>
      <c r="H602" s="7">
        <v>0</v>
      </c>
      <c r="I602" s="9">
        <v>1</v>
      </c>
      <c r="J602" s="6">
        <f>CEILING(F602*(1+H602),I602)</f>
        <v>95</v>
      </c>
      <c r="K602" s="9">
        <v>6</v>
      </c>
      <c r="L602" s="5">
        <f>ROUND(J602*K602,2)</f>
        <v>570.0</v>
      </c>
      <c r="M602" s="9">
        <v>0.12</v>
      </c>
      <c r="N602" s="6">
        <f>ROUND(F602*M602,3)</f>
        <v>11.4</v>
      </c>
      <c r="O602" s="5">
        <f>'Labor rates'!B11</f>
        <v>68</v>
      </c>
      <c r="P602" s="5">
        <f>ROUND(N602*O602,2)</f>
        <v>775.2</v>
      </c>
      <c r="Q602" s="9">
        <v>0</v>
      </c>
      <c r="R602" s="5">
        <f>ROUND(L602+P602+Q602,2)</f>
        <v>1345.2</v>
      </c>
      <c r="S602" s="7">
        <v>0.25</v>
      </c>
      <c r="T602" s="5">
        <f>ROUND(R602*(1-S602),2)</f>
        <v>1008.9</v>
      </c>
      <c r="U602" s="5">
        <f>ROUND(R602*(1+S602),2)</f>
        <v>1681.5</v>
      </c>
      <c r="V602" t="s">
        <v>95</v>
      </c>
      <c r="W602" t="s">
        <v>1991</v>
      </c>
      <c r="X602" t="s">
        <v>2036</v>
      </c>
      <c r="Y602" t="s">
        <v>98</v>
      </c>
      <c r="Z602" t="s">
        <v>325</v>
      </c>
      <c r="AA602" s="6">
        <f>J602/I602</f>
        <v>95.0</v>
      </c>
      <c r="AB602" s="6">
        <f>J602-F602</f>
        <v>0.0</v>
      </c>
      <c r="AC602" s="5">
        <f>L602*(1-S602)</f>
        <v>427.5</v>
      </c>
      <c r="AD602" s="5">
        <f>L602*(1+S602)</f>
        <v>712.5</v>
      </c>
    </row>
    <row r="603" spans="1:30">
      <c r="A603" t="s">
        <v>2037</v>
      </c>
      <c r="B603" t="s">
        <v>42</v>
      </c>
      <c r="C603" t="s">
        <v>1988</v>
      </c>
      <c r="D603" t="s">
        <v>2038</v>
      </c>
      <c r="E603" t="s">
        <v>2039</v>
      </c>
      <c r="F603" s="9">
        <v>1</v>
      </c>
      <c r="G603" t="s">
        <v>2040</v>
      </c>
      <c r="H603" s="7">
        <v>0</v>
      </c>
      <c r="I603" s="9">
        <v>1</v>
      </c>
      <c r="J603" s="6">
        <f>CEILING(F603*(1+H603),I603)</f>
        <v>1</v>
      </c>
      <c r="K603" s="9">
        <v>55</v>
      </c>
      <c r="L603" s="5">
        <f>ROUND(J603*K603,2)</f>
        <v>55.0</v>
      </c>
      <c r="M603" s="9">
        <v>0.5</v>
      </c>
      <c r="N603" s="6">
        <f>ROUND(F603*M603,3)</f>
        <v>0.5</v>
      </c>
      <c r="O603" s="5">
        <f>'Labor rates'!B11</f>
        <v>68</v>
      </c>
      <c r="P603" s="5">
        <f>ROUND(N603*O603,2)</f>
        <v>34.0</v>
      </c>
      <c r="Q603" s="9">
        <v>0</v>
      </c>
      <c r="R603" s="5">
        <f>ROUND(L603+P603+Q603,2)</f>
        <v>89.0</v>
      </c>
      <c r="S603" s="7">
        <v>0.25</v>
      </c>
      <c r="T603" s="5">
        <f>ROUND(R603*(1-S603),2)</f>
        <v>66.75</v>
      </c>
      <c r="U603" s="5">
        <f>ROUND(R603*(1+S603),2)</f>
        <v>111.25</v>
      </c>
      <c r="V603" t="s">
        <v>95</v>
      </c>
      <c r="W603" t="s">
        <v>1991</v>
      </c>
      <c r="X603" t="s">
        <v>2041</v>
      </c>
      <c r="Y603" t="s">
        <v>98</v>
      </c>
      <c r="Z603" t="s">
        <v>325</v>
      </c>
      <c r="AA603" s="6">
        <f>J603/I603</f>
        <v>1.0</v>
      </c>
      <c r="AB603" s="6">
        <f>J603-F603</f>
        <v>0.0</v>
      </c>
      <c r="AC603" s="5">
        <f>L603*(1-S603)</f>
        <v>41.25</v>
      </c>
      <c r="AD603" s="5">
        <f>L603*(1+S603)</f>
        <v>68.75</v>
      </c>
    </row>
    <row r="604" spans="1:30">
      <c r="A604" t="s">
        <v>2042</v>
      </c>
      <c r="B604" t="s">
        <v>42</v>
      </c>
      <c r="C604" t="s">
        <v>2043</v>
      </c>
      <c r="D604" t="s">
        <v>2044</v>
      </c>
      <c r="E604" t="s">
        <v>2045</v>
      </c>
      <c r="F604" s="9">
        <v>1</v>
      </c>
      <c r="G604" t="s">
        <v>164</v>
      </c>
      <c r="H604" s="7">
        <v>0</v>
      </c>
      <c r="I604" s="9">
        <v>1</v>
      </c>
      <c r="J604" s="6">
        <f>CEILING(F604*(1+H604),I604)</f>
        <v>1</v>
      </c>
      <c r="K604" s="9">
        <v>5200</v>
      </c>
      <c r="L604" s="5">
        <f>ROUND(J604*K604,2)</f>
        <v>5200.0</v>
      </c>
      <c r="M604" s="9">
        <v>3</v>
      </c>
      <c r="N604" s="6">
        <f>ROUND(F604*M604,3)</f>
        <v>3.0</v>
      </c>
      <c r="O604" s="5">
        <f>'Labor rates'!B11</f>
        <v>68</v>
      </c>
      <c r="P604" s="5">
        <f>ROUND(N604*O604,2)</f>
        <v>204.0</v>
      </c>
      <c r="Q604" s="9">
        <v>0</v>
      </c>
      <c r="R604" s="5">
        <f>ROUND(L604+P604+Q604,2)</f>
        <v>5404.0</v>
      </c>
      <c r="S604" s="7">
        <v>0.3</v>
      </c>
      <c r="T604" s="5">
        <f>ROUND(R604*(1-S604),2)</f>
        <v>3782.8</v>
      </c>
      <c r="U604" s="5">
        <f>ROUND(R604*(1+S604),2)</f>
        <v>7025.2</v>
      </c>
      <c r="V604" t="s">
        <v>95</v>
      </c>
      <c r="W604" t="s">
        <v>2046</v>
      </c>
      <c r="X604" t="s">
        <v>2047</v>
      </c>
      <c r="Y604" t="s">
        <v>2048</v>
      </c>
      <c r="Z604" t="s">
        <v>325</v>
      </c>
      <c r="AA604" s="6">
        <f>J604/I604</f>
        <v>1.0</v>
      </c>
      <c r="AB604" s="6">
        <f>J604-F604</f>
        <v>0.0</v>
      </c>
      <c r="AC604" s="5">
        <f>L604*(1-S604)</f>
        <v>3639.9999999999995</v>
      </c>
      <c r="AD604" s="5">
        <f>L604*(1+S604)</f>
        <v>6760.0</v>
      </c>
    </row>
    <row r="605" spans="1:30">
      <c r="A605" t="s">
        <v>2049</v>
      </c>
      <c r="B605" t="s">
        <v>42</v>
      </c>
      <c r="C605" t="s">
        <v>2043</v>
      </c>
      <c r="D605" t="s">
        <v>2050</v>
      </c>
      <c r="E605" t="s">
        <v>2051</v>
      </c>
      <c r="F605" s="9">
        <v>1</v>
      </c>
      <c r="G605" t="s">
        <v>164</v>
      </c>
      <c r="H605" s="7">
        <v>0</v>
      </c>
      <c r="I605" s="9">
        <v>1</v>
      </c>
      <c r="J605" s="6">
        <f>CEILING(F605*(1+H605),I605)</f>
        <v>1</v>
      </c>
      <c r="K605" s="9">
        <v>2600</v>
      </c>
      <c r="L605" s="5">
        <f>ROUND(J605*K605,2)</f>
        <v>2600.0</v>
      </c>
      <c r="M605" s="9">
        <v>4</v>
      </c>
      <c r="N605" s="6">
        <f>ROUND(F605*M605,3)</f>
        <v>4.0</v>
      </c>
      <c r="O605" s="5">
        <f>'Labor rates'!B11</f>
        <v>68</v>
      </c>
      <c r="P605" s="5">
        <f>ROUND(N605*O605,2)</f>
        <v>272.0</v>
      </c>
      <c r="Q605" s="9">
        <v>0</v>
      </c>
      <c r="R605" s="5">
        <f>ROUND(L605+P605+Q605,2)</f>
        <v>2872.0</v>
      </c>
      <c r="S605" s="7">
        <v>0.3</v>
      </c>
      <c r="T605" s="5">
        <f>ROUND(R605*(1-S605),2)</f>
        <v>2010.4</v>
      </c>
      <c r="U605" s="5">
        <f>ROUND(R605*(1+S605),2)</f>
        <v>3733.6</v>
      </c>
      <c r="V605" t="s">
        <v>95</v>
      </c>
      <c r="W605" t="s">
        <v>2046</v>
      </c>
      <c r="X605" t="s">
        <v>2052</v>
      </c>
      <c r="Y605" t="s">
        <v>2048</v>
      </c>
      <c r="Z605" t="s">
        <v>325</v>
      </c>
      <c r="AA605" s="6">
        <f>J605/I605</f>
        <v>1.0</v>
      </c>
      <c r="AB605" s="6">
        <f>J605-F605</f>
        <v>0.0</v>
      </c>
      <c r="AC605" s="5">
        <f>L605*(1-S605)</f>
        <v>1819.9999999999998</v>
      </c>
      <c r="AD605" s="5">
        <f>L605*(1+S605)</f>
        <v>3380.0</v>
      </c>
    </row>
    <row r="606" spans="1:30">
      <c r="A606" t="s">
        <v>2053</v>
      </c>
      <c r="B606" t="s">
        <v>42</v>
      </c>
      <c r="C606" t="s">
        <v>2043</v>
      </c>
      <c r="D606" t="s">
        <v>2054</v>
      </c>
      <c r="E606" t="s">
        <v>2055</v>
      </c>
      <c r="F606" s="9">
        <v>1</v>
      </c>
      <c r="G606" t="s">
        <v>164</v>
      </c>
      <c r="H606" s="7">
        <v>0</v>
      </c>
      <c r="I606" s="9">
        <v>1</v>
      </c>
      <c r="J606" s="6">
        <f>CEILING(F606*(1+H606),I606)</f>
        <v>1</v>
      </c>
      <c r="K606" s="9">
        <v>220</v>
      </c>
      <c r="L606" s="5">
        <f>ROUND(J606*K606,2)</f>
        <v>220.0</v>
      </c>
      <c r="M606" s="9">
        <v>1</v>
      </c>
      <c r="N606" s="6">
        <f>ROUND(F606*M606,3)</f>
        <v>1.0</v>
      </c>
      <c r="O606" s="5">
        <f>'Labor rates'!B11</f>
        <v>68</v>
      </c>
      <c r="P606" s="5">
        <f>ROUND(N606*O606,2)</f>
        <v>68.0</v>
      </c>
      <c r="Q606" s="9">
        <v>0</v>
      </c>
      <c r="R606" s="5">
        <f>ROUND(L606+P606+Q606,2)</f>
        <v>288.0</v>
      </c>
      <c r="S606" s="7">
        <v>0.3</v>
      </c>
      <c r="T606" s="5">
        <f>ROUND(R606*(1-S606),2)</f>
        <v>201.6</v>
      </c>
      <c r="U606" s="5">
        <f>ROUND(R606*(1+S606),2)</f>
        <v>374.4</v>
      </c>
      <c r="V606" t="s">
        <v>95</v>
      </c>
      <c r="W606" t="s">
        <v>2046</v>
      </c>
      <c r="X606" t="s">
        <v>2056</v>
      </c>
      <c r="Y606" t="s">
        <v>98</v>
      </c>
      <c r="Z606" t="s">
        <v>325</v>
      </c>
      <c r="AA606" s="6">
        <f>J606/I606</f>
        <v>1.0</v>
      </c>
      <c r="AB606" s="6">
        <f>J606-F606</f>
        <v>0.0</v>
      </c>
      <c r="AC606" s="5">
        <f>L606*(1-S606)</f>
        <v>154.0</v>
      </c>
      <c r="AD606" s="5">
        <f>L606*(1+S606)</f>
        <v>286.0</v>
      </c>
    </row>
    <row r="607" spans="1:30">
      <c r="A607" t="s">
        <v>2057</v>
      </c>
      <c r="B607" t="s">
        <v>42</v>
      </c>
      <c r="C607" t="s">
        <v>2043</v>
      </c>
      <c r="D607" t="s">
        <v>2058</v>
      </c>
      <c r="E607" t="s">
        <v>2059</v>
      </c>
      <c r="F607" s="9">
        <v>1</v>
      </c>
      <c r="G607" t="s">
        <v>164</v>
      </c>
      <c r="H607" s="7">
        <v>0</v>
      </c>
      <c r="I607" s="9">
        <v>1</v>
      </c>
      <c r="J607" s="6">
        <f>CEILING(F607*(1+H607),I607)</f>
        <v>1</v>
      </c>
      <c r="K607" s="9">
        <v>180</v>
      </c>
      <c r="L607" s="5">
        <f>ROUND(J607*K607,2)</f>
        <v>180.0</v>
      </c>
      <c r="M607" s="9">
        <v>0.7</v>
      </c>
      <c r="N607" s="6">
        <f>ROUND(F607*M607,3)</f>
        <v>0.7</v>
      </c>
      <c r="O607" s="5">
        <f>'Labor rates'!B11</f>
        <v>68</v>
      </c>
      <c r="P607" s="5">
        <f>ROUND(N607*O607,2)</f>
        <v>47.6</v>
      </c>
      <c r="Q607" s="9">
        <v>0</v>
      </c>
      <c r="R607" s="5">
        <f>ROUND(L607+P607+Q607,2)</f>
        <v>227.6</v>
      </c>
      <c r="S607" s="7">
        <v>0.3</v>
      </c>
      <c r="T607" s="5">
        <f>ROUND(R607*(1-S607),2)</f>
        <v>159.32</v>
      </c>
      <c r="U607" s="5">
        <f>ROUND(R607*(1+S607),2)</f>
        <v>295.88</v>
      </c>
      <c r="V607" t="s">
        <v>95</v>
      </c>
      <c r="W607" t="s">
        <v>2046</v>
      </c>
      <c r="X607" t="s">
        <v>2060</v>
      </c>
      <c r="Y607" t="s">
        <v>98</v>
      </c>
      <c r="Z607" t="s">
        <v>325</v>
      </c>
      <c r="AA607" s="6">
        <f>J607/I607</f>
        <v>1.0</v>
      </c>
      <c r="AB607" s="6">
        <f>J607-F607</f>
        <v>0.0</v>
      </c>
      <c r="AC607" s="5">
        <f>L607*(1-S607)</f>
        <v>125.99999999999999</v>
      </c>
      <c r="AD607" s="5">
        <f>L607*(1+S607)</f>
        <v>234.0</v>
      </c>
    </row>
    <row r="608" spans="1:30">
      <c r="A608" t="s">
        <v>2061</v>
      </c>
      <c r="B608" t="s">
        <v>42</v>
      </c>
      <c r="C608" t="s">
        <v>2043</v>
      </c>
      <c r="D608" t="s">
        <v>2062</v>
      </c>
      <c r="E608" t="s">
        <v>2063</v>
      </c>
      <c r="F608" s="9">
        <v>1</v>
      </c>
      <c r="G608" t="s">
        <v>164</v>
      </c>
      <c r="H608" s="7">
        <v>0</v>
      </c>
      <c r="I608" s="9">
        <v>1</v>
      </c>
      <c r="J608" s="6">
        <f>CEILING(F608*(1+H608),I608)</f>
        <v>1</v>
      </c>
      <c r="K608" s="9">
        <v>190</v>
      </c>
      <c r="L608" s="5">
        <f>ROUND(J608*K608,2)</f>
        <v>190.0</v>
      </c>
      <c r="M608" s="9">
        <v>0.6</v>
      </c>
      <c r="N608" s="6">
        <f>ROUND(F608*M608,3)</f>
        <v>0.6</v>
      </c>
      <c r="O608" s="5">
        <f>'Labor rates'!B11</f>
        <v>68</v>
      </c>
      <c r="P608" s="5">
        <f>ROUND(N608*O608,2)</f>
        <v>40.8</v>
      </c>
      <c r="Q608" s="9">
        <v>0</v>
      </c>
      <c r="R608" s="5">
        <f>ROUND(L608+P608+Q608,2)</f>
        <v>230.8</v>
      </c>
      <c r="S608" s="7">
        <v>0.3</v>
      </c>
      <c r="T608" s="5">
        <f>ROUND(R608*(1-S608),2)</f>
        <v>161.56</v>
      </c>
      <c r="U608" s="5">
        <f>ROUND(R608*(1+S608),2)</f>
        <v>300.04</v>
      </c>
      <c r="V608" t="s">
        <v>95</v>
      </c>
      <c r="W608" t="s">
        <v>2046</v>
      </c>
      <c r="X608" t="s">
        <v>2064</v>
      </c>
      <c r="Y608" t="s">
        <v>98</v>
      </c>
      <c r="Z608" t="s">
        <v>325</v>
      </c>
      <c r="AA608" s="6">
        <f>J608/I608</f>
        <v>1.0</v>
      </c>
      <c r="AB608" s="6">
        <f>J608-F608</f>
        <v>0.0</v>
      </c>
      <c r="AC608" s="5">
        <f>L608*(1-S608)</f>
        <v>133.0</v>
      </c>
      <c r="AD608" s="5">
        <f>L608*(1+S608)</f>
        <v>247.0</v>
      </c>
    </row>
    <row r="609" spans="1:30">
      <c r="A609" t="s">
        <v>2065</v>
      </c>
      <c r="B609" t="s">
        <v>42</v>
      </c>
      <c r="C609" t="s">
        <v>2043</v>
      </c>
      <c r="D609" t="s">
        <v>2066</v>
      </c>
      <c r="E609" t="s">
        <v>2067</v>
      </c>
      <c r="F609" s="9">
        <v>1</v>
      </c>
      <c r="G609" t="s">
        <v>1378</v>
      </c>
      <c r="H609" s="7">
        <v>0</v>
      </c>
      <c r="I609" s="9">
        <v>1</v>
      </c>
      <c r="J609" s="6">
        <f>CEILING(F609*(1+H609),I609)</f>
        <v>1</v>
      </c>
      <c r="K609" s="9">
        <v>120</v>
      </c>
      <c r="L609" s="5">
        <f>ROUND(J609*K609,2)</f>
        <v>120.0</v>
      </c>
      <c r="M609" s="9">
        <v>0.8</v>
      </c>
      <c r="N609" s="6">
        <f>ROUND(F609*M609,3)</f>
        <v>0.8</v>
      </c>
      <c r="O609" s="5">
        <f>'Labor rates'!B11</f>
        <v>68</v>
      </c>
      <c r="P609" s="5">
        <f>ROUND(N609*O609,2)</f>
        <v>54.4</v>
      </c>
      <c r="Q609" s="9">
        <v>0</v>
      </c>
      <c r="R609" s="5">
        <f>ROUND(L609+P609+Q609,2)</f>
        <v>174.4</v>
      </c>
      <c r="S609" s="7">
        <v>0.3</v>
      </c>
      <c r="T609" s="5">
        <f>ROUND(R609*(1-S609),2)</f>
        <v>122.08</v>
      </c>
      <c r="U609" s="5">
        <f>ROUND(R609*(1+S609),2)</f>
        <v>226.72</v>
      </c>
      <c r="V609" t="s">
        <v>95</v>
      </c>
      <c r="W609" t="s">
        <v>2046</v>
      </c>
      <c r="X609" t="s">
        <v>2068</v>
      </c>
      <c r="Y609" t="s">
        <v>98</v>
      </c>
      <c r="Z609" t="s">
        <v>325</v>
      </c>
      <c r="AA609" s="6">
        <f>J609/I609</f>
        <v>1.0</v>
      </c>
      <c r="AB609" s="6">
        <f>J609-F609</f>
        <v>0.0</v>
      </c>
      <c r="AC609" s="5">
        <f>L609*(1-S609)</f>
        <v>84.0</v>
      </c>
      <c r="AD609" s="5">
        <f>L609*(1+S609)</f>
        <v>156.0</v>
      </c>
    </row>
    <row r="610" spans="1:30">
      <c r="A610" t="s">
        <v>2069</v>
      </c>
      <c r="B610" t="s">
        <v>42</v>
      </c>
      <c r="C610" t="s">
        <v>2043</v>
      </c>
      <c r="D610" t="s">
        <v>2070</v>
      </c>
      <c r="E610" t="s">
        <v>2071</v>
      </c>
      <c r="F610" s="9">
        <v>1</v>
      </c>
      <c r="G610" t="s">
        <v>164</v>
      </c>
      <c r="H610" s="7">
        <v>0</v>
      </c>
      <c r="I610" s="9">
        <v>1</v>
      </c>
      <c r="J610" s="6">
        <f>CEILING(F610*(1+H610),I610)</f>
        <v>1</v>
      </c>
      <c r="K610" s="9">
        <v>65</v>
      </c>
      <c r="L610" s="5">
        <f>ROUND(J610*K610,2)</f>
        <v>65.0</v>
      </c>
      <c r="M610" s="9">
        <v>0.4</v>
      </c>
      <c r="N610" s="6">
        <f>ROUND(F610*M610,3)</f>
        <v>0.4</v>
      </c>
      <c r="O610" s="5">
        <f>'Labor rates'!B11</f>
        <v>68</v>
      </c>
      <c r="P610" s="5">
        <f>ROUND(N610*O610,2)</f>
        <v>27.2</v>
      </c>
      <c r="Q610" s="9">
        <v>0</v>
      </c>
      <c r="R610" s="5">
        <f>ROUND(L610+P610+Q610,2)</f>
        <v>92.2</v>
      </c>
      <c r="S610" s="7">
        <v>0.3</v>
      </c>
      <c r="T610" s="5">
        <f>ROUND(R610*(1-S610),2)</f>
        <v>64.54</v>
      </c>
      <c r="U610" s="5">
        <f>ROUND(R610*(1+S610),2)</f>
        <v>119.86</v>
      </c>
      <c r="V610" t="s">
        <v>95</v>
      </c>
      <c r="W610" t="s">
        <v>2046</v>
      </c>
      <c r="X610" t="s">
        <v>2072</v>
      </c>
      <c r="Y610" t="s">
        <v>98</v>
      </c>
      <c r="Z610" t="s">
        <v>325</v>
      </c>
      <c r="AA610" s="6">
        <f>J610/I610</f>
        <v>1.0</v>
      </c>
      <c r="AB610" s="6">
        <f>J610-F610</f>
        <v>0.0</v>
      </c>
      <c r="AC610" s="5">
        <f>L610*(1-S610)</f>
        <v>45.5</v>
      </c>
      <c r="AD610" s="5">
        <f>L610*(1+S610)</f>
        <v>84.5</v>
      </c>
    </row>
    <row r="611" spans="1:30">
      <c r="A611" t="s">
        <v>2073</v>
      </c>
      <c r="B611" t="s">
        <v>42</v>
      </c>
      <c r="C611" t="s">
        <v>2043</v>
      </c>
      <c r="D611" t="s">
        <v>2074</v>
      </c>
      <c r="E611" t="s">
        <v>2075</v>
      </c>
      <c r="F611" s="9">
        <v>2</v>
      </c>
      <c r="G611" t="s">
        <v>164</v>
      </c>
      <c r="H611" s="7">
        <v>0</v>
      </c>
      <c r="I611" s="9">
        <v>1</v>
      </c>
      <c r="J611" s="6">
        <f>CEILING(F611*(1+H611),I611)</f>
        <v>2</v>
      </c>
      <c r="K611" s="9">
        <v>30</v>
      </c>
      <c r="L611" s="5">
        <f>ROUND(J611*K611,2)</f>
        <v>60.0</v>
      </c>
      <c r="M611" s="9">
        <v>0.25</v>
      </c>
      <c r="N611" s="6">
        <f>ROUND(F611*M611,3)</f>
        <v>0.5</v>
      </c>
      <c r="O611" s="5">
        <f>'Labor rates'!B11</f>
        <v>68</v>
      </c>
      <c r="P611" s="5">
        <f>ROUND(N611*O611,2)</f>
        <v>34.0</v>
      </c>
      <c r="Q611" s="9">
        <v>0</v>
      </c>
      <c r="R611" s="5">
        <f>ROUND(L611+P611+Q611,2)</f>
        <v>94.0</v>
      </c>
      <c r="S611" s="7">
        <v>0.3</v>
      </c>
      <c r="T611" s="5">
        <f>ROUND(R611*(1-S611),2)</f>
        <v>65.8</v>
      </c>
      <c r="U611" s="5">
        <f>ROUND(R611*(1+S611),2)</f>
        <v>122.2</v>
      </c>
      <c r="V611" t="s">
        <v>95</v>
      </c>
      <c r="W611" t="s">
        <v>2046</v>
      </c>
      <c r="X611" t="s">
        <v>2076</v>
      </c>
      <c r="Y611" t="s">
        <v>98</v>
      </c>
      <c r="Z611" t="s">
        <v>325</v>
      </c>
      <c r="AA611" s="6">
        <f>J611/I611</f>
        <v>2.0</v>
      </c>
      <c r="AB611" s="6">
        <f>J611-F611</f>
        <v>0.0</v>
      </c>
      <c r="AC611" s="5">
        <f>L611*(1-S611)</f>
        <v>42.0</v>
      </c>
      <c r="AD611" s="5">
        <f>L611*(1+S611)</f>
        <v>78.0</v>
      </c>
    </row>
    <row r="612" spans="1:30">
      <c r="A612" t="s">
        <v>2077</v>
      </c>
      <c r="B612" t="s">
        <v>42</v>
      </c>
      <c r="C612" t="s">
        <v>2043</v>
      </c>
      <c r="D612" t="s">
        <v>2078</v>
      </c>
      <c r="E612" t="s">
        <v>2079</v>
      </c>
      <c r="F612" s="9">
        <v>1</v>
      </c>
      <c r="G612" t="s">
        <v>164</v>
      </c>
      <c r="H612" s="7">
        <v>0</v>
      </c>
      <c r="I612" s="9">
        <v>1</v>
      </c>
      <c r="J612" s="6">
        <f>CEILING(F612*(1+H612),I612)</f>
        <v>1</v>
      </c>
      <c r="K612" s="9">
        <v>180</v>
      </c>
      <c r="L612" s="5">
        <f>ROUND(J612*K612,2)</f>
        <v>180.0</v>
      </c>
      <c r="M612" s="9">
        <v>0.5</v>
      </c>
      <c r="N612" s="6">
        <f>ROUND(F612*M612,3)</f>
        <v>0.5</v>
      </c>
      <c r="O612" s="5">
        <f>'Labor rates'!B11</f>
        <v>68</v>
      </c>
      <c r="P612" s="5">
        <f>ROUND(N612*O612,2)</f>
        <v>34.0</v>
      </c>
      <c r="Q612" s="9">
        <v>0</v>
      </c>
      <c r="R612" s="5">
        <f>ROUND(L612+P612+Q612,2)</f>
        <v>214.0</v>
      </c>
      <c r="S612" s="7">
        <v>0.3</v>
      </c>
      <c r="T612" s="5">
        <f>ROUND(R612*(1-S612),2)</f>
        <v>149.8</v>
      </c>
      <c r="U612" s="5">
        <f>ROUND(R612*(1+S612),2)</f>
        <v>278.2</v>
      </c>
      <c r="V612" t="s">
        <v>95</v>
      </c>
      <c r="W612" t="s">
        <v>2046</v>
      </c>
      <c r="X612" t="s">
        <v>2080</v>
      </c>
      <c r="Y612" t="s">
        <v>98</v>
      </c>
      <c r="Z612" t="s">
        <v>325</v>
      </c>
      <c r="AA612" s="6">
        <f>J612/I612</f>
        <v>1.0</v>
      </c>
      <c r="AB612" s="6">
        <f>J612-F612</f>
        <v>0.0</v>
      </c>
      <c r="AC612" s="5">
        <f>L612*(1-S612)</f>
        <v>125.99999999999999</v>
      </c>
      <c r="AD612" s="5">
        <f>L612*(1+S612)</f>
        <v>234.0</v>
      </c>
    </row>
    <row r="613" spans="1:30">
      <c r="A613" t="s">
        <v>2081</v>
      </c>
      <c r="B613" t="s">
        <v>42</v>
      </c>
      <c r="C613" t="s">
        <v>2043</v>
      </c>
      <c r="D613" t="s">
        <v>2082</v>
      </c>
      <c r="E613" t="s">
        <v>2083</v>
      </c>
      <c r="F613" s="9">
        <v>125</v>
      </c>
      <c r="G613" t="s">
        <v>94</v>
      </c>
      <c r="H613" s="7">
        <v>0.1</v>
      </c>
      <c r="I613" s="9">
        <v>250</v>
      </c>
      <c r="J613" s="6">
        <f>CEILING(F613*(1+H613),I613)</f>
        <v>250</v>
      </c>
      <c r="K613" s="9">
        <v>0.61092</v>
      </c>
      <c r="L613" s="5">
        <f>ROUND(J613*K613,2)</f>
        <v>152.73</v>
      </c>
      <c r="M613" s="9">
        <v>0.01</v>
      </c>
      <c r="N613" s="6">
        <f>ROUND(F613*M613,3)</f>
        <v>1.25</v>
      </c>
      <c r="O613" s="5">
        <f>'Labor rates'!B11</f>
        <v>68</v>
      </c>
      <c r="P613" s="5">
        <f>ROUND(N613*O613,2)</f>
        <v>85.0</v>
      </c>
      <c r="Q613" s="9">
        <v>0</v>
      </c>
      <c r="R613" s="5">
        <f>ROUND(L613+P613+Q613,2)</f>
        <v>237.73</v>
      </c>
      <c r="S613" s="7">
        <v>0.3</v>
      </c>
      <c r="T613" s="5">
        <f>ROUND(R613*(1-S613),2)</f>
        <v>166.41</v>
      </c>
      <c r="U613" s="5">
        <f>ROUND(R613*(1+S613),2)</f>
        <v>309.05</v>
      </c>
      <c r="V613" t="s">
        <v>95</v>
      </c>
      <c r="W613" t="s">
        <v>2046</v>
      </c>
      <c r="X613" t="s">
        <v>2084</v>
      </c>
      <c r="Y613" t="s">
        <v>2085</v>
      </c>
      <c r="Z613" t="s">
        <v>325</v>
      </c>
      <c r="AA613" s="6">
        <f>J613/I613</f>
        <v>1.0</v>
      </c>
      <c r="AB613" s="6">
        <f>J613-F613</f>
        <v>125.0</v>
      </c>
      <c r="AC613" s="5">
        <f>L613*(1-S613)</f>
        <v>106.91099999999999</v>
      </c>
      <c r="AD613" s="5">
        <f>L613*(1+S613)</f>
        <v>198.549</v>
      </c>
    </row>
    <row r="614" spans="1:30">
      <c r="A614" t="s">
        <v>2086</v>
      </c>
      <c r="B614" t="s">
        <v>42</v>
      </c>
      <c r="C614" t="s">
        <v>2043</v>
      </c>
      <c r="D614" t="s">
        <v>2087</v>
      </c>
      <c r="E614" t="s">
        <v>2088</v>
      </c>
      <c r="F614" s="9">
        <v>3</v>
      </c>
      <c r="G614" t="s">
        <v>164</v>
      </c>
      <c r="H614" s="7">
        <v>0</v>
      </c>
      <c r="I614" s="9">
        <v>1</v>
      </c>
      <c r="J614" s="6">
        <f>CEILING(F614*(1+H614),I614)</f>
        <v>3</v>
      </c>
      <c r="K614" s="9">
        <v>28</v>
      </c>
      <c r="L614" s="5">
        <f>ROUND(J614*K614,2)</f>
        <v>84.0</v>
      </c>
      <c r="M614" s="9">
        <v>0.1</v>
      </c>
      <c r="N614" s="6">
        <f>ROUND(F614*M614,3)</f>
        <v>0.3</v>
      </c>
      <c r="O614" s="5">
        <f>'Labor rates'!B11</f>
        <v>68</v>
      </c>
      <c r="P614" s="5">
        <f>ROUND(N614*O614,2)</f>
        <v>20.4</v>
      </c>
      <c r="Q614" s="9">
        <v>0</v>
      </c>
      <c r="R614" s="5">
        <f>ROUND(L614+P614+Q614,2)</f>
        <v>104.4</v>
      </c>
      <c r="S614" s="7">
        <v>0.3</v>
      </c>
      <c r="T614" s="5">
        <f>ROUND(R614*(1-S614),2)</f>
        <v>73.08</v>
      </c>
      <c r="U614" s="5">
        <f>ROUND(R614*(1+S614),2)</f>
        <v>135.72</v>
      </c>
      <c r="V614" t="s">
        <v>95</v>
      </c>
      <c r="W614" t="s">
        <v>2046</v>
      </c>
      <c r="X614" t="s">
        <v>2089</v>
      </c>
      <c r="Y614" t="s">
        <v>98</v>
      </c>
      <c r="Z614" t="s">
        <v>325</v>
      </c>
      <c r="AA614" s="6">
        <f>J614/I614</f>
        <v>3.0</v>
      </c>
      <c r="AB614" s="6">
        <f>J614-F614</f>
        <v>0.0</v>
      </c>
      <c r="AC614" s="5">
        <f>L614*(1-S614)</f>
        <v>58.8</v>
      </c>
      <c r="AD614" s="5">
        <f>L614*(1+S614)</f>
        <v>109.2</v>
      </c>
    </row>
    <row r="615" spans="1:30">
      <c r="A615" t="s">
        <v>2090</v>
      </c>
      <c r="B615" t="s">
        <v>42</v>
      </c>
      <c r="C615" t="s">
        <v>2043</v>
      </c>
      <c r="D615" t="s">
        <v>2091</v>
      </c>
      <c r="E615" t="s">
        <v>2092</v>
      </c>
      <c r="F615" s="9">
        <v>1</v>
      </c>
      <c r="G615" t="s">
        <v>164</v>
      </c>
      <c r="H615" s="7">
        <v>0</v>
      </c>
      <c r="I615" s="9">
        <v>1</v>
      </c>
      <c r="J615" s="6">
        <f>CEILING(F615*(1+H615),I615)</f>
        <v>1</v>
      </c>
      <c r="K615" s="9">
        <v>130</v>
      </c>
      <c r="L615" s="5">
        <f>ROUND(J615*K615,2)</f>
        <v>130.0</v>
      </c>
      <c r="M615" s="9">
        <v>0.5</v>
      </c>
      <c r="N615" s="6">
        <f>ROUND(F615*M615,3)</f>
        <v>0.5</v>
      </c>
      <c r="O615" s="5">
        <f>'Labor rates'!B11</f>
        <v>68</v>
      </c>
      <c r="P615" s="5">
        <f>ROUND(N615*O615,2)</f>
        <v>34.0</v>
      </c>
      <c r="Q615" s="9">
        <v>0</v>
      </c>
      <c r="R615" s="5">
        <f>ROUND(L615+P615+Q615,2)</f>
        <v>164.0</v>
      </c>
      <c r="S615" s="7">
        <v>0.3</v>
      </c>
      <c r="T615" s="5">
        <f>ROUND(R615*(1-S615),2)</f>
        <v>114.8</v>
      </c>
      <c r="U615" s="5">
        <f>ROUND(R615*(1+S615),2)</f>
        <v>213.2</v>
      </c>
      <c r="V615" t="s">
        <v>95</v>
      </c>
      <c r="W615" t="s">
        <v>2046</v>
      </c>
      <c r="X615" t="s">
        <v>2093</v>
      </c>
      <c r="Y615" t="s">
        <v>98</v>
      </c>
      <c r="Z615" t="s">
        <v>325</v>
      </c>
      <c r="AA615" s="6">
        <f>J615/I615</f>
        <v>1.0</v>
      </c>
      <c r="AB615" s="6">
        <f>J615-F615</f>
        <v>0.0</v>
      </c>
      <c r="AC615" s="5">
        <f>L615*(1-S615)</f>
        <v>91.0</v>
      </c>
      <c r="AD615" s="5">
        <f>L615*(1+S615)</f>
        <v>169.0</v>
      </c>
    </row>
    <row r="616" spans="1:30">
      <c r="A616" t="s">
        <v>2094</v>
      </c>
      <c r="B616" t="s">
        <v>42</v>
      </c>
      <c r="C616" t="s">
        <v>2043</v>
      </c>
      <c r="D616" t="s">
        <v>2095</v>
      </c>
      <c r="E616" t="s">
        <v>2096</v>
      </c>
      <c r="F616" s="9">
        <v>50</v>
      </c>
      <c r="G616" t="s">
        <v>94</v>
      </c>
      <c r="H616" s="7">
        <v>0.1</v>
      </c>
      <c r="I616" s="9">
        <v>50</v>
      </c>
      <c r="J616" s="6">
        <f>CEILING(F616*(1+H616),I616)</f>
        <v>100</v>
      </c>
      <c r="K616" s="9">
        <v>2.2</v>
      </c>
      <c r="L616" s="5">
        <f>ROUND(J616*K616,2)</f>
        <v>220.0</v>
      </c>
      <c r="M616" s="9">
        <v>0.045</v>
      </c>
      <c r="N616" s="6">
        <f>ROUND(F616*M616,3)</f>
        <v>2.25</v>
      </c>
      <c r="O616" s="5">
        <f>'Labor rates'!B11</f>
        <v>68</v>
      </c>
      <c r="P616" s="5">
        <f>ROUND(N616*O616,2)</f>
        <v>153.0</v>
      </c>
      <c r="Q616" s="9">
        <v>0</v>
      </c>
      <c r="R616" s="5">
        <f>ROUND(L616+P616+Q616,2)</f>
        <v>373.0</v>
      </c>
      <c r="S616" s="7">
        <v>0.3</v>
      </c>
      <c r="T616" s="5">
        <f>ROUND(R616*(1-S616),2)</f>
        <v>261.1</v>
      </c>
      <c r="U616" s="5">
        <f>ROUND(R616*(1+S616),2)</f>
        <v>484.9</v>
      </c>
      <c r="V616" t="s">
        <v>95</v>
      </c>
      <c r="W616" t="s">
        <v>2046</v>
      </c>
      <c r="X616" t="s">
        <v>2097</v>
      </c>
      <c r="Y616" t="s">
        <v>98</v>
      </c>
      <c r="Z616" t="s">
        <v>325</v>
      </c>
      <c r="AA616" s="6">
        <f>J616/I616</f>
        <v>2.0</v>
      </c>
      <c r="AB616" s="6">
        <f>J616-F616</f>
        <v>50.0</v>
      </c>
      <c r="AC616" s="5">
        <f>L616*(1-S616)</f>
        <v>154.0</v>
      </c>
      <c r="AD616" s="5">
        <f>L616*(1+S616)</f>
        <v>286.0</v>
      </c>
    </row>
    <row r="617" spans="1:30">
      <c r="A617" t="s">
        <v>2098</v>
      </c>
      <c r="B617" t="s">
        <v>42</v>
      </c>
      <c r="C617" t="s">
        <v>2043</v>
      </c>
      <c r="D617" t="s">
        <v>2099</v>
      </c>
      <c r="E617" t="s">
        <v>2100</v>
      </c>
      <c r="F617" s="9">
        <v>50</v>
      </c>
      <c r="G617" t="s">
        <v>94</v>
      </c>
      <c r="H617" s="7">
        <v>0.1</v>
      </c>
      <c r="I617" s="9">
        <v>50</v>
      </c>
      <c r="J617" s="6">
        <f>CEILING(F617*(1+H617),I617)</f>
        <v>100</v>
      </c>
      <c r="K617" s="9">
        <v>5.8</v>
      </c>
      <c r="L617" s="5">
        <f>ROUND(J617*K617,2)</f>
        <v>580.0</v>
      </c>
      <c r="M617" s="9">
        <v>0.055</v>
      </c>
      <c r="N617" s="6">
        <f>ROUND(F617*M617,3)</f>
        <v>2.75</v>
      </c>
      <c r="O617" s="5">
        <f>'Labor rates'!B11</f>
        <v>68</v>
      </c>
      <c r="P617" s="5">
        <f>ROUND(N617*O617,2)</f>
        <v>187.0</v>
      </c>
      <c r="Q617" s="9">
        <v>0</v>
      </c>
      <c r="R617" s="5">
        <f>ROUND(L617+P617+Q617,2)</f>
        <v>767.0</v>
      </c>
      <c r="S617" s="7">
        <v>0.3</v>
      </c>
      <c r="T617" s="5">
        <f>ROUND(R617*(1-S617),2)</f>
        <v>536.9</v>
      </c>
      <c r="U617" s="5">
        <f>ROUND(R617*(1+S617),2)</f>
        <v>997.1</v>
      </c>
      <c r="V617" t="s">
        <v>95</v>
      </c>
      <c r="W617" t="s">
        <v>2046</v>
      </c>
      <c r="X617" t="s">
        <v>2101</v>
      </c>
      <c r="Y617" t="s">
        <v>98</v>
      </c>
      <c r="Z617" t="s">
        <v>325</v>
      </c>
      <c r="AA617" s="6">
        <f>J617/I617</f>
        <v>2.0</v>
      </c>
      <c r="AB617" s="6">
        <f>J617-F617</f>
        <v>50.0</v>
      </c>
      <c r="AC617" s="5">
        <f>L617*(1-S617)</f>
        <v>406.0</v>
      </c>
      <c r="AD617" s="5">
        <f>L617*(1+S617)</f>
        <v>754.0</v>
      </c>
    </row>
    <row r="618" spans="1:30">
      <c r="A618" t="s">
        <v>2102</v>
      </c>
      <c r="B618" t="s">
        <v>42</v>
      </c>
      <c r="C618" t="s">
        <v>2043</v>
      </c>
      <c r="D618" t="s">
        <v>2103</v>
      </c>
      <c r="E618" t="s">
        <v>2104</v>
      </c>
      <c r="F618" s="9">
        <v>50</v>
      </c>
      <c r="G618" t="s">
        <v>94</v>
      </c>
      <c r="H618" s="7">
        <v>0.1</v>
      </c>
      <c r="I618" s="9">
        <v>6</v>
      </c>
      <c r="J618" s="6">
        <f>CEILING(F618*(1+H618),I618)</f>
        <v>60</v>
      </c>
      <c r="K618" s="9">
        <v>1.7</v>
      </c>
      <c r="L618" s="5">
        <f>ROUND(J618*K618,2)</f>
        <v>102.0</v>
      </c>
      <c r="M618" s="9">
        <v>0.025</v>
      </c>
      <c r="N618" s="6">
        <f>ROUND(F618*M618,3)</f>
        <v>1.25</v>
      </c>
      <c r="O618" s="5">
        <f>'Labor rates'!B11</f>
        <v>68</v>
      </c>
      <c r="P618" s="5">
        <f>ROUND(N618*O618,2)</f>
        <v>85.0</v>
      </c>
      <c r="Q618" s="9">
        <v>0</v>
      </c>
      <c r="R618" s="5">
        <f>ROUND(L618+P618+Q618,2)</f>
        <v>187.0</v>
      </c>
      <c r="S618" s="7">
        <v>0.3</v>
      </c>
      <c r="T618" s="5">
        <f>ROUND(R618*(1-S618),2)</f>
        <v>130.9</v>
      </c>
      <c r="U618" s="5">
        <f>ROUND(R618*(1+S618),2)</f>
        <v>243.1</v>
      </c>
      <c r="V618" t="s">
        <v>95</v>
      </c>
      <c r="W618" t="s">
        <v>2046</v>
      </c>
      <c r="X618" t="s">
        <v>2105</v>
      </c>
      <c r="Y618" t="s">
        <v>98</v>
      </c>
      <c r="Z618" t="s">
        <v>325</v>
      </c>
      <c r="AA618" s="6">
        <f>J618/I618</f>
        <v>10.0</v>
      </c>
      <c r="AB618" s="6">
        <f>J618-F618</f>
        <v>10.0</v>
      </c>
      <c r="AC618" s="5">
        <f>L618*(1-S618)</f>
        <v>71.39999999999999</v>
      </c>
      <c r="AD618" s="5">
        <f>L618*(1+S618)</f>
        <v>132.6</v>
      </c>
    </row>
    <row r="619" spans="1:30">
      <c r="A619" t="s">
        <v>2106</v>
      </c>
      <c r="B619" t="s">
        <v>42</v>
      </c>
      <c r="C619" t="s">
        <v>2043</v>
      </c>
      <c r="D619" t="s">
        <v>2107</v>
      </c>
      <c r="E619" t="s">
        <v>2108</v>
      </c>
      <c r="F619" s="9">
        <v>18</v>
      </c>
      <c r="G619" t="s">
        <v>94</v>
      </c>
      <c r="H619" s="7">
        <v>0.1</v>
      </c>
      <c r="I619" s="9">
        <v>6</v>
      </c>
      <c r="J619" s="6">
        <f>CEILING(F619*(1+H619),I619)</f>
        <v>24</v>
      </c>
      <c r="K619" s="9">
        <v>2</v>
      </c>
      <c r="L619" s="5">
        <f>ROUND(J619*K619,2)</f>
        <v>48.0</v>
      </c>
      <c r="M619" s="9">
        <v>0.03</v>
      </c>
      <c r="N619" s="6">
        <f>ROUND(F619*M619,3)</f>
        <v>0.54</v>
      </c>
      <c r="O619" s="5">
        <f>'Labor rates'!B11</f>
        <v>68</v>
      </c>
      <c r="P619" s="5">
        <f>ROUND(N619*O619,2)</f>
        <v>36.72</v>
      </c>
      <c r="Q619" s="9">
        <v>0</v>
      </c>
      <c r="R619" s="5">
        <f>ROUND(L619+P619+Q619,2)</f>
        <v>84.72</v>
      </c>
      <c r="S619" s="7">
        <v>0.3</v>
      </c>
      <c r="T619" s="5">
        <f>ROUND(R619*(1-S619),2)</f>
        <v>59.3</v>
      </c>
      <c r="U619" s="5">
        <f>ROUND(R619*(1+S619),2)</f>
        <v>110.14</v>
      </c>
      <c r="V619" t="s">
        <v>95</v>
      </c>
      <c r="W619" t="s">
        <v>2046</v>
      </c>
      <c r="X619" t="s">
        <v>2109</v>
      </c>
      <c r="Y619" t="s">
        <v>98</v>
      </c>
      <c r="Z619" t="s">
        <v>325</v>
      </c>
      <c r="AA619" s="6">
        <f>J619/I619</f>
        <v>4.0</v>
      </c>
      <c r="AB619" s="6">
        <f>J619-F619</f>
        <v>6.0</v>
      </c>
      <c r="AC619" s="5">
        <f>L619*(1-S619)</f>
        <v>33.599999999999994</v>
      </c>
      <c r="AD619" s="5">
        <f>L619*(1+S619)</f>
        <v>62.400000000000006</v>
      </c>
    </row>
    <row r="620" spans="1:30">
      <c r="A620" t="s">
        <v>2110</v>
      </c>
      <c r="B620" t="s">
        <v>42</v>
      </c>
      <c r="C620" t="s">
        <v>2043</v>
      </c>
      <c r="D620" t="s">
        <v>2111</v>
      </c>
      <c r="E620" t="s">
        <v>2112</v>
      </c>
      <c r="F620" s="9">
        <v>6</v>
      </c>
      <c r="G620" t="s">
        <v>164</v>
      </c>
      <c r="H620" s="7">
        <v>0</v>
      </c>
      <c r="I620" s="9">
        <v>1</v>
      </c>
      <c r="J620" s="6">
        <f>CEILING(F620*(1+H620),I620)</f>
        <v>6</v>
      </c>
      <c r="K620" s="9">
        <v>4</v>
      </c>
      <c r="L620" s="5">
        <f>ROUND(J620*K620,2)</f>
        <v>24.0</v>
      </c>
      <c r="M620" s="9">
        <v>0.18</v>
      </c>
      <c r="N620" s="6">
        <f>ROUND(F620*M620,3)</f>
        <v>1.08</v>
      </c>
      <c r="O620" s="5">
        <f>'Labor rates'!B11</f>
        <v>68</v>
      </c>
      <c r="P620" s="5">
        <f>ROUND(N620*O620,2)</f>
        <v>73.44</v>
      </c>
      <c r="Q620" s="9">
        <v>0</v>
      </c>
      <c r="R620" s="5">
        <f>ROUND(L620+P620+Q620,2)</f>
        <v>97.44</v>
      </c>
      <c r="S620" s="7">
        <v>0.3</v>
      </c>
      <c r="T620" s="5">
        <f>ROUND(R620*(1-S620),2)</f>
        <v>68.21</v>
      </c>
      <c r="U620" s="5">
        <f>ROUND(R620*(1+S620),2)</f>
        <v>126.67</v>
      </c>
      <c r="V620" t="s">
        <v>95</v>
      </c>
      <c r="W620" t="s">
        <v>2046</v>
      </c>
      <c r="X620" t="s">
        <v>2113</v>
      </c>
      <c r="Y620" t="s">
        <v>98</v>
      </c>
      <c r="Z620" t="s">
        <v>325</v>
      </c>
      <c r="AA620" s="6">
        <f>J620/I620</f>
        <v>6.0</v>
      </c>
      <c r="AB620" s="6">
        <f>J620-F620</f>
        <v>0.0</v>
      </c>
      <c r="AC620" s="5">
        <f>L620*(1-S620)</f>
        <v>16.799999999999997</v>
      </c>
      <c r="AD620" s="5">
        <f>L620*(1+S620)</f>
        <v>31.200000000000003</v>
      </c>
    </row>
    <row r="621" spans="1:30">
      <c r="A621" t="s">
        <v>2114</v>
      </c>
      <c r="B621" t="s">
        <v>42</v>
      </c>
      <c r="C621" t="s">
        <v>2043</v>
      </c>
      <c r="D621" t="s">
        <v>2115</v>
      </c>
      <c r="E621" t="s">
        <v>2116</v>
      </c>
      <c r="F621" s="9">
        <v>6</v>
      </c>
      <c r="G621" t="s">
        <v>164</v>
      </c>
      <c r="H621" s="7">
        <v>0</v>
      </c>
      <c r="I621" s="9">
        <v>1</v>
      </c>
      <c r="J621" s="6">
        <f>CEILING(F621*(1+H621),I621)</f>
        <v>6</v>
      </c>
      <c r="K621" s="9">
        <v>10</v>
      </c>
      <c r="L621" s="5">
        <f>ROUND(J621*K621,2)</f>
        <v>60.0</v>
      </c>
      <c r="M621" s="9">
        <v>0.22</v>
      </c>
      <c r="N621" s="6">
        <f>ROUND(F621*M621,3)</f>
        <v>1.32</v>
      </c>
      <c r="O621" s="5">
        <f>'Labor rates'!B11</f>
        <v>68</v>
      </c>
      <c r="P621" s="5">
        <f>ROUND(N621*O621,2)</f>
        <v>89.76</v>
      </c>
      <c r="Q621" s="9">
        <v>0</v>
      </c>
      <c r="R621" s="5">
        <f>ROUND(L621+P621+Q621,2)</f>
        <v>149.76</v>
      </c>
      <c r="S621" s="7">
        <v>0.3</v>
      </c>
      <c r="T621" s="5">
        <f>ROUND(R621*(1-S621),2)</f>
        <v>104.83</v>
      </c>
      <c r="U621" s="5">
        <f>ROUND(R621*(1+S621),2)</f>
        <v>194.69</v>
      </c>
      <c r="V621" t="s">
        <v>95</v>
      </c>
      <c r="W621" t="s">
        <v>2046</v>
      </c>
      <c r="X621" t="s">
        <v>2113</v>
      </c>
      <c r="Y621" t="s">
        <v>98</v>
      </c>
      <c r="Z621" t="s">
        <v>325</v>
      </c>
      <c r="AA621" s="6">
        <f>J621/I621</f>
        <v>6.0</v>
      </c>
      <c r="AB621" s="6">
        <f>J621-F621</f>
        <v>0.0</v>
      </c>
      <c r="AC621" s="5">
        <f>L621*(1-S621)</f>
        <v>42.0</v>
      </c>
      <c r="AD621" s="5">
        <f>L621*(1+S621)</f>
        <v>78.0</v>
      </c>
    </row>
    <row r="622" spans="1:30">
      <c r="A622" t="s">
        <v>2117</v>
      </c>
      <c r="B622" t="s">
        <v>42</v>
      </c>
      <c r="C622" t="s">
        <v>2043</v>
      </c>
      <c r="D622" t="s">
        <v>2118</v>
      </c>
      <c r="E622" t="s">
        <v>2119</v>
      </c>
      <c r="F622" s="9">
        <v>3</v>
      </c>
      <c r="G622" t="s">
        <v>164</v>
      </c>
      <c r="H622" s="7">
        <v>0</v>
      </c>
      <c r="I622" s="9">
        <v>1</v>
      </c>
      <c r="J622" s="6">
        <f>CEILING(F622*(1+H622),I622)</f>
        <v>3</v>
      </c>
      <c r="K622" s="9">
        <v>3</v>
      </c>
      <c r="L622" s="5">
        <f>ROUND(J622*K622,2)</f>
        <v>9.0</v>
      </c>
      <c r="M622" s="9">
        <v>0.12</v>
      </c>
      <c r="N622" s="6">
        <f>ROUND(F622*M622,3)</f>
        <v>0.36</v>
      </c>
      <c r="O622" s="5">
        <f>'Labor rates'!B11</f>
        <v>68</v>
      </c>
      <c r="P622" s="5">
        <f>ROUND(N622*O622,2)</f>
        <v>24.48</v>
      </c>
      <c r="Q622" s="9">
        <v>0</v>
      </c>
      <c r="R622" s="5">
        <f>ROUND(L622+P622+Q622,2)</f>
        <v>33.48</v>
      </c>
      <c r="S622" s="7">
        <v>0.3</v>
      </c>
      <c r="T622" s="5">
        <f>ROUND(R622*(1-S622),2)</f>
        <v>23.44</v>
      </c>
      <c r="U622" s="5">
        <f>ROUND(R622*(1+S622),2)</f>
        <v>43.52</v>
      </c>
      <c r="V622" t="s">
        <v>95</v>
      </c>
      <c r="W622" t="s">
        <v>2046</v>
      </c>
      <c r="X622" t="s">
        <v>2120</v>
      </c>
      <c r="Y622" t="s">
        <v>98</v>
      </c>
      <c r="Z622" t="s">
        <v>325</v>
      </c>
      <c r="AA622" s="6">
        <f>J622/I622</f>
        <v>3.0</v>
      </c>
      <c r="AB622" s="6">
        <f>J622-F622</f>
        <v>0.0</v>
      </c>
      <c r="AC622" s="5">
        <f>L622*(1-S622)</f>
        <v>6.3</v>
      </c>
      <c r="AD622" s="5">
        <f>L622*(1+S622)</f>
        <v>11.700000000000001</v>
      </c>
    </row>
    <row r="623" spans="1:30">
      <c r="A623" t="s">
        <v>2121</v>
      </c>
      <c r="B623" t="s">
        <v>42</v>
      </c>
      <c r="C623" t="s">
        <v>2043</v>
      </c>
      <c r="D623" t="s">
        <v>2122</v>
      </c>
      <c r="E623" t="s">
        <v>2123</v>
      </c>
      <c r="F623" s="9">
        <v>3</v>
      </c>
      <c r="G623" t="s">
        <v>164</v>
      </c>
      <c r="H623" s="7">
        <v>0</v>
      </c>
      <c r="I623" s="9">
        <v>1</v>
      </c>
      <c r="J623" s="6">
        <f>CEILING(F623*(1+H623),I623)</f>
        <v>3</v>
      </c>
      <c r="K623" s="9">
        <v>6</v>
      </c>
      <c r="L623" s="5">
        <f>ROUND(J623*K623,2)</f>
        <v>18.0</v>
      </c>
      <c r="M623" s="9">
        <v>0.15</v>
      </c>
      <c r="N623" s="6">
        <f>ROUND(F623*M623,3)</f>
        <v>0.45</v>
      </c>
      <c r="O623" s="5">
        <f>'Labor rates'!B11</f>
        <v>68</v>
      </c>
      <c r="P623" s="5">
        <f>ROUND(N623*O623,2)</f>
        <v>30.6</v>
      </c>
      <c r="Q623" s="9">
        <v>0</v>
      </c>
      <c r="R623" s="5">
        <f>ROUND(L623+P623+Q623,2)</f>
        <v>48.6</v>
      </c>
      <c r="S623" s="7">
        <v>0.3</v>
      </c>
      <c r="T623" s="5">
        <f>ROUND(R623*(1-S623),2)</f>
        <v>34.02</v>
      </c>
      <c r="U623" s="5">
        <f>ROUND(R623*(1+S623),2)</f>
        <v>63.18</v>
      </c>
      <c r="V623" t="s">
        <v>95</v>
      </c>
      <c r="W623" t="s">
        <v>2046</v>
      </c>
      <c r="X623" t="s">
        <v>2124</v>
      </c>
      <c r="Y623" t="s">
        <v>98</v>
      </c>
      <c r="Z623" t="s">
        <v>325</v>
      </c>
      <c r="AA623" s="6">
        <f>J623/I623</f>
        <v>3.0</v>
      </c>
      <c r="AB623" s="6">
        <f>J623-F623</f>
        <v>0.0</v>
      </c>
      <c r="AC623" s="5">
        <f>L623*(1-S623)</f>
        <v>12.6</v>
      </c>
      <c r="AD623" s="5">
        <f>L623*(1+S623)</f>
        <v>23.400000000000002</v>
      </c>
    </row>
    <row r="624" spans="1:30">
      <c r="A624" t="s">
        <v>2125</v>
      </c>
      <c r="B624" t="s">
        <v>42</v>
      </c>
      <c r="C624" t="s">
        <v>2043</v>
      </c>
      <c r="D624" t="s">
        <v>2126</v>
      </c>
      <c r="E624" t="s">
        <v>2127</v>
      </c>
      <c r="F624" s="9">
        <v>1</v>
      </c>
      <c r="G624" t="s">
        <v>243</v>
      </c>
      <c r="H624" s="7">
        <v>0</v>
      </c>
      <c r="I624" s="9">
        <v>1</v>
      </c>
      <c r="J624" s="6">
        <f>CEILING(F624*(1+H624),I624)</f>
        <v>1</v>
      </c>
      <c r="K624" s="9">
        <v>70</v>
      </c>
      <c r="L624" s="5">
        <f>ROUND(J624*K624,2)</f>
        <v>70.0</v>
      </c>
      <c r="M624" s="9">
        <v>0.2</v>
      </c>
      <c r="N624" s="6">
        <f>ROUND(F624*M624,3)</f>
        <v>0.2</v>
      </c>
      <c r="O624" s="5">
        <f>'Labor rates'!B11</f>
        <v>68</v>
      </c>
      <c r="P624" s="5">
        <f>ROUND(N624*O624,2)</f>
        <v>13.6</v>
      </c>
      <c r="Q624" s="9">
        <v>0</v>
      </c>
      <c r="R624" s="5">
        <f>ROUND(L624+P624+Q624,2)</f>
        <v>83.6</v>
      </c>
      <c r="S624" s="7">
        <v>0.3</v>
      </c>
      <c r="T624" s="5">
        <f>ROUND(R624*(1-S624),2)</f>
        <v>58.52</v>
      </c>
      <c r="U624" s="5">
        <f>ROUND(R624*(1+S624),2)</f>
        <v>108.68</v>
      </c>
      <c r="V624" t="s">
        <v>95</v>
      </c>
      <c r="W624" t="s">
        <v>2046</v>
      </c>
      <c r="X624" t="s">
        <v>2128</v>
      </c>
      <c r="Y624" t="s">
        <v>98</v>
      </c>
      <c r="Z624" t="s">
        <v>325</v>
      </c>
      <c r="AA624" s="6">
        <f>J624/I624</f>
        <v>1.0</v>
      </c>
      <c r="AB624" s="6">
        <f>J624-F624</f>
        <v>0.0</v>
      </c>
      <c r="AC624" s="5">
        <f>L624*(1-S624)</f>
        <v>49.0</v>
      </c>
      <c r="AD624" s="5">
        <f>L624*(1+S624)</f>
        <v>91.0</v>
      </c>
    </row>
    <row r="625" spans="1:30">
      <c r="A625" t="s">
        <v>2129</v>
      </c>
      <c r="B625" t="s">
        <v>42</v>
      </c>
      <c r="C625" t="s">
        <v>2043</v>
      </c>
      <c r="D625" t="s">
        <v>2130</v>
      </c>
      <c r="E625" t="s">
        <v>2131</v>
      </c>
      <c r="F625" s="9">
        <v>1</v>
      </c>
      <c r="G625" t="s">
        <v>164</v>
      </c>
      <c r="H625" s="7">
        <v>0</v>
      </c>
      <c r="I625" s="9">
        <v>1</v>
      </c>
      <c r="J625" s="6">
        <f>CEILING(F625*(1+H625),I625)</f>
        <v>1</v>
      </c>
      <c r="K625" s="9">
        <v>55</v>
      </c>
      <c r="L625" s="5">
        <f>ROUND(J625*K625,2)</f>
        <v>55.0</v>
      </c>
      <c r="M625" s="9">
        <v>0.25</v>
      </c>
      <c r="N625" s="6">
        <f>ROUND(F625*M625,3)</f>
        <v>0.25</v>
      </c>
      <c r="O625" s="5">
        <f>'Labor rates'!B11</f>
        <v>68</v>
      </c>
      <c r="P625" s="5">
        <f>ROUND(N625*O625,2)</f>
        <v>17.0</v>
      </c>
      <c r="Q625" s="9">
        <v>0</v>
      </c>
      <c r="R625" s="5">
        <f>ROUND(L625+P625+Q625,2)</f>
        <v>72.0</v>
      </c>
      <c r="S625" s="7">
        <v>0.3</v>
      </c>
      <c r="T625" s="5">
        <f>ROUND(R625*(1-S625),2)</f>
        <v>50.4</v>
      </c>
      <c r="U625" s="5">
        <f>ROUND(R625*(1+S625),2)</f>
        <v>93.6</v>
      </c>
      <c r="V625" t="s">
        <v>95</v>
      </c>
      <c r="W625" t="s">
        <v>2046</v>
      </c>
      <c r="X625" t="s">
        <v>2132</v>
      </c>
      <c r="Y625" t="s">
        <v>98</v>
      </c>
      <c r="Z625" t="s">
        <v>325</v>
      </c>
      <c r="AA625" s="6">
        <f>J625/I625</f>
        <v>1.0</v>
      </c>
      <c r="AB625" s="6">
        <f>J625-F625</f>
        <v>0.0</v>
      </c>
      <c r="AC625" s="5">
        <f>L625*(1-S625)</f>
        <v>38.5</v>
      </c>
      <c r="AD625" s="5">
        <f>L625*(1+S625)</f>
        <v>71.5</v>
      </c>
    </row>
    <row r="626" spans="1:30">
      <c r="A626" t="s">
        <v>2133</v>
      </c>
      <c r="B626" t="s">
        <v>42</v>
      </c>
      <c r="C626" t="s">
        <v>2043</v>
      </c>
      <c r="D626" t="s">
        <v>2134</v>
      </c>
      <c r="E626" t="s">
        <v>2135</v>
      </c>
      <c r="F626" s="9">
        <v>14</v>
      </c>
      <c r="G626" t="s">
        <v>164</v>
      </c>
      <c r="H626" s="7">
        <v>0</v>
      </c>
      <c r="I626" s="9">
        <v>1</v>
      </c>
      <c r="J626" s="6">
        <f>CEILING(F626*(1+H626),I626)</f>
        <v>14</v>
      </c>
      <c r="K626" s="9">
        <v>5</v>
      </c>
      <c r="L626" s="5">
        <f>ROUND(J626*K626,2)</f>
        <v>70.0</v>
      </c>
      <c r="M626" s="9">
        <v>0.1</v>
      </c>
      <c r="N626" s="6">
        <f>ROUND(F626*M626,3)</f>
        <v>1.4</v>
      </c>
      <c r="O626" s="5">
        <f>'Labor rates'!B11</f>
        <v>68</v>
      </c>
      <c r="P626" s="5">
        <f>ROUND(N626*O626,2)</f>
        <v>95.2</v>
      </c>
      <c r="Q626" s="9">
        <v>0</v>
      </c>
      <c r="R626" s="5">
        <f>ROUND(L626+P626+Q626,2)</f>
        <v>165.2</v>
      </c>
      <c r="S626" s="7">
        <v>0.3</v>
      </c>
      <c r="T626" s="5">
        <f>ROUND(R626*(1-S626),2)</f>
        <v>115.64</v>
      </c>
      <c r="U626" s="5">
        <f>ROUND(R626*(1+S626),2)</f>
        <v>214.76</v>
      </c>
      <c r="V626" t="s">
        <v>95</v>
      </c>
      <c r="W626" t="s">
        <v>2046</v>
      </c>
      <c r="X626" t="s">
        <v>2136</v>
      </c>
      <c r="Y626" t="s">
        <v>98</v>
      </c>
      <c r="Z626" t="s">
        <v>325</v>
      </c>
      <c r="AA626" s="6">
        <f>J626/I626</f>
        <v>14.0</v>
      </c>
      <c r="AB626" s="6">
        <f>J626-F626</f>
        <v>0.0</v>
      </c>
      <c r="AC626" s="5">
        <f>L626*(1-S626)</f>
        <v>49.0</v>
      </c>
      <c r="AD626" s="5">
        <f>L626*(1+S626)</f>
        <v>91.0</v>
      </c>
    </row>
    <row r="627" spans="1:30">
      <c r="A627" t="s">
        <v>2137</v>
      </c>
      <c r="B627" t="s">
        <v>42</v>
      </c>
      <c r="C627" t="s">
        <v>2043</v>
      </c>
      <c r="D627" t="s">
        <v>2138</v>
      </c>
      <c r="E627" t="s">
        <v>2139</v>
      </c>
      <c r="F627" s="9">
        <v>2</v>
      </c>
      <c r="G627" t="s">
        <v>164</v>
      </c>
      <c r="H627" s="7">
        <v>0</v>
      </c>
      <c r="I627" s="9">
        <v>1</v>
      </c>
      <c r="J627" s="6">
        <f>CEILING(F627*(1+H627),I627)</f>
        <v>2</v>
      </c>
      <c r="K627" s="9">
        <v>35</v>
      </c>
      <c r="L627" s="5">
        <f>ROUND(J627*K627,2)</f>
        <v>70.0</v>
      </c>
      <c r="M627" s="9">
        <v>0.35</v>
      </c>
      <c r="N627" s="6">
        <f>ROUND(F627*M627,3)</f>
        <v>0.7</v>
      </c>
      <c r="O627" s="5">
        <f>'Labor rates'!B11</f>
        <v>68</v>
      </c>
      <c r="P627" s="5">
        <f>ROUND(N627*O627,2)</f>
        <v>47.6</v>
      </c>
      <c r="Q627" s="9">
        <v>0</v>
      </c>
      <c r="R627" s="5">
        <f>ROUND(L627+P627+Q627,2)</f>
        <v>117.6</v>
      </c>
      <c r="S627" s="7">
        <v>0.3</v>
      </c>
      <c r="T627" s="5">
        <f>ROUND(R627*(1-S627),2)</f>
        <v>82.32</v>
      </c>
      <c r="U627" s="5">
        <f>ROUND(R627*(1+S627),2)</f>
        <v>152.88</v>
      </c>
      <c r="V627" t="s">
        <v>95</v>
      </c>
      <c r="W627" t="s">
        <v>2046</v>
      </c>
      <c r="X627" t="s">
        <v>2140</v>
      </c>
      <c r="Y627" t="s">
        <v>98</v>
      </c>
      <c r="Z627" t="s">
        <v>325</v>
      </c>
      <c r="AA627" s="6">
        <f>J627/I627</f>
        <v>2.0</v>
      </c>
      <c r="AB627" s="6">
        <f>J627-F627</f>
        <v>0.0</v>
      </c>
      <c r="AC627" s="5">
        <f>L627*(1-S627)</f>
        <v>49.0</v>
      </c>
      <c r="AD627" s="5">
        <f>L627*(1+S627)</f>
        <v>91.0</v>
      </c>
    </row>
    <row r="628" spans="1:30">
      <c r="A628" t="s">
        <v>2141</v>
      </c>
      <c r="B628" t="s">
        <v>42</v>
      </c>
      <c r="C628" t="s">
        <v>2043</v>
      </c>
      <c r="D628" t="s">
        <v>2142</v>
      </c>
      <c r="E628" t="s">
        <v>2143</v>
      </c>
      <c r="F628" s="9">
        <v>60</v>
      </c>
      <c r="G628" t="s">
        <v>94</v>
      </c>
      <c r="H628" s="7">
        <v>0.1</v>
      </c>
      <c r="I628" s="9">
        <v>10</v>
      </c>
      <c r="J628" s="6">
        <f>CEILING(F628*(1+H628),I628)</f>
        <v>70</v>
      </c>
      <c r="K628" s="9">
        <v>0.7</v>
      </c>
      <c r="L628" s="5">
        <f>ROUND(J628*K628,2)</f>
        <v>49.0</v>
      </c>
      <c r="M628" s="9">
        <v>0.035</v>
      </c>
      <c r="N628" s="6">
        <f>ROUND(F628*M628,3)</f>
        <v>2.1</v>
      </c>
      <c r="O628" s="5">
        <f>'Labor rates'!B11</f>
        <v>68</v>
      </c>
      <c r="P628" s="5">
        <f>ROUND(N628*O628,2)</f>
        <v>142.8</v>
      </c>
      <c r="Q628" s="9">
        <v>0</v>
      </c>
      <c r="R628" s="5">
        <f>ROUND(L628+P628+Q628,2)</f>
        <v>191.8</v>
      </c>
      <c r="S628" s="7">
        <v>0.3</v>
      </c>
      <c r="T628" s="5">
        <f>ROUND(R628*(1-S628),2)</f>
        <v>134.26</v>
      </c>
      <c r="U628" s="5">
        <f>ROUND(R628*(1+S628),2)</f>
        <v>249.34</v>
      </c>
      <c r="V628" t="s">
        <v>95</v>
      </c>
      <c r="W628" t="s">
        <v>2046</v>
      </c>
      <c r="X628" t="s">
        <v>2144</v>
      </c>
      <c r="Y628" t="s">
        <v>98</v>
      </c>
      <c r="Z628" t="s">
        <v>325</v>
      </c>
      <c r="AA628" s="6">
        <f>J628/I628</f>
        <v>7.0</v>
      </c>
      <c r="AB628" s="6">
        <f>J628-F628</f>
        <v>10.0</v>
      </c>
      <c r="AC628" s="5">
        <f>L628*(1-S628)</f>
        <v>34.3</v>
      </c>
      <c r="AD628" s="5">
        <f>L628*(1+S628)</f>
        <v>63.7</v>
      </c>
    </row>
    <row r="629" spans="1:30">
      <c r="A629" t="s">
        <v>2145</v>
      </c>
      <c r="B629" t="s">
        <v>42</v>
      </c>
      <c r="C629" t="s">
        <v>2043</v>
      </c>
      <c r="D629" t="s">
        <v>2146</v>
      </c>
      <c r="E629" t="s">
        <v>2147</v>
      </c>
      <c r="F629" s="9">
        <v>12</v>
      </c>
      <c r="G629" t="s">
        <v>164</v>
      </c>
      <c r="H629" s="7">
        <v>0</v>
      </c>
      <c r="I629" s="9">
        <v>1</v>
      </c>
      <c r="J629" s="6">
        <f>CEILING(F629*(1+H629),I629)</f>
        <v>12</v>
      </c>
      <c r="K629" s="9">
        <v>0.65</v>
      </c>
      <c r="L629" s="5">
        <f>ROUND(J629*K629,2)</f>
        <v>7.8</v>
      </c>
      <c r="M629" s="9">
        <v>0.1</v>
      </c>
      <c r="N629" s="6">
        <f>ROUND(F629*M629,3)</f>
        <v>1.2</v>
      </c>
      <c r="O629" s="5">
        <f>'Labor rates'!B11</f>
        <v>68</v>
      </c>
      <c r="P629" s="5">
        <f>ROUND(N629*O629,2)</f>
        <v>81.6</v>
      </c>
      <c r="Q629" s="9">
        <v>0</v>
      </c>
      <c r="R629" s="5">
        <f>ROUND(L629+P629+Q629,2)</f>
        <v>89.4</v>
      </c>
      <c r="S629" s="7">
        <v>0.3</v>
      </c>
      <c r="T629" s="5">
        <f>ROUND(R629*(1-S629),2)</f>
        <v>62.58</v>
      </c>
      <c r="U629" s="5">
        <f>ROUND(R629*(1+S629),2)</f>
        <v>116.22</v>
      </c>
      <c r="V629" t="s">
        <v>95</v>
      </c>
      <c r="W629" t="s">
        <v>2046</v>
      </c>
      <c r="X629" t="s">
        <v>2148</v>
      </c>
      <c r="Y629" t="s">
        <v>98</v>
      </c>
      <c r="Z629" t="s">
        <v>325</v>
      </c>
      <c r="AA629" s="6">
        <f>J629/I629</f>
        <v>12.0</v>
      </c>
      <c r="AB629" s="6">
        <f>J629-F629</f>
        <v>0.0</v>
      </c>
      <c r="AC629" s="5">
        <f>L629*(1-S629)</f>
        <v>5.46</v>
      </c>
      <c r="AD629" s="5">
        <f>L629*(1+S629)</f>
        <v>10.14</v>
      </c>
    </row>
    <row r="630" spans="1:30">
      <c r="A630" t="s">
        <v>2149</v>
      </c>
      <c r="B630" t="s">
        <v>42</v>
      </c>
      <c r="C630" t="s">
        <v>2043</v>
      </c>
      <c r="D630" t="s">
        <v>2150</v>
      </c>
      <c r="E630" t="s">
        <v>2151</v>
      </c>
      <c r="F630" s="9">
        <v>6</v>
      </c>
      <c r="G630" t="s">
        <v>164</v>
      </c>
      <c r="H630" s="7">
        <v>0</v>
      </c>
      <c r="I630" s="9">
        <v>1</v>
      </c>
      <c r="J630" s="6">
        <f>CEILING(F630*(1+H630),I630)</f>
        <v>6</v>
      </c>
      <c r="K630" s="9">
        <v>2</v>
      </c>
      <c r="L630" s="5">
        <f>ROUND(J630*K630,2)</f>
        <v>12.0</v>
      </c>
      <c r="M630" s="9">
        <v>0.12</v>
      </c>
      <c r="N630" s="6">
        <f>ROUND(F630*M630,3)</f>
        <v>0.72</v>
      </c>
      <c r="O630" s="5">
        <f>'Labor rates'!B11</f>
        <v>68</v>
      </c>
      <c r="P630" s="5">
        <f>ROUND(N630*O630,2)</f>
        <v>48.96</v>
      </c>
      <c r="Q630" s="9">
        <v>0</v>
      </c>
      <c r="R630" s="5">
        <f>ROUND(L630+P630+Q630,2)</f>
        <v>60.96</v>
      </c>
      <c r="S630" s="7">
        <v>0.3</v>
      </c>
      <c r="T630" s="5">
        <f>ROUND(R630*(1-S630),2)</f>
        <v>42.67</v>
      </c>
      <c r="U630" s="5">
        <f>ROUND(R630*(1+S630),2)</f>
        <v>79.25</v>
      </c>
      <c r="V630" t="s">
        <v>95</v>
      </c>
      <c r="W630" t="s">
        <v>2046</v>
      </c>
      <c r="X630" t="s">
        <v>2152</v>
      </c>
      <c r="Y630" t="s">
        <v>98</v>
      </c>
      <c r="Z630" t="s">
        <v>325</v>
      </c>
      <c r="AA630" s="6">
        <f>J630/I630</f>
        <v>6.0</v>
      </c>
      <c r="AB630" s="6">
        <f>J630-F630</f>
        <v>0.0</v>
      </c>
      <c r="AC630" s="5">
        <f>L630*(1-S630)</f>
        <v>8.399999999999999</v>
      </c>
      <c r="AD630" s="5">
        <f>L630*(1+S630)</f>
        <v>15.600000000000001</v>
      </c>
    </row>
    <row r="631" spans="1:30">
      <c r="A631" t="s">
        <v>2153</v>
      </c>
      <c r="B631" t="s">
        <v>42</v>
      </c>
      <c r="C631" t="s">
        <v>2043</v>
      </c>
      <c r="D631" t="s">
        <v>2154</v>
      </c>
      <c r="E631" t="s">
        <v>2155</v>
      </c>
      <c r="F631" s="9">
        <v>1</v>
      </c>
      <c r="G631" t="s">
        <v>164</v>
      </c>
      <c r="H631" s="7">
        <v>0</v>
      </c>
      <c r="I631" s="9">
        <v>1</v>
      </c>
      <c r="J631" s="6">
        <f>CEILING(F631*(1+H631),I631)</f>
        <v>1</v>
      </c>
      <c r="K631" s="9">
        <v>28</v>
      </c>
      <c r="L631" s="5">
        <f>ROUND(J631*K631,2)</f>
        <v>28.0</v>
      </c>
      <c r="M631" s="9">
        <v>0.35</v>
      </c>
      <c r="N631" s="6">
        <f>ROUND(F631*M631,3)</f>
        <v>0.35</v>
      </c>
      <c r="O631" s="5">
        <f>'Labor rates'!B11</f>
        <v>68</v>
      </c>
      <c r="P631" s="5">
        <f>ROUND(N631*O631,2)</f>
        <v>23.8</v>
      </c>
      <c r="Q631" s="9">
        <v>0</v>
      </c>
      <c r="R631" s="5">
        <f>ROUND(L631+P631+Q631,2)</f>
        <v>51.8</v>
      </c>
      <c r="S631" s="7">
        <v>0.3</v>
      </c>
      <c r="T631" s="5">
        <f>ROUND(R631*(1-S631),2)</f>
        <v>36.26</v>
      </c>
      <c r="U631" s="5">
        <f>ROUND(R631*(1+S631),2)</f>
        <v>67.34</v>
      </c>
      <c r="V631" t="s">
        <v>95</v>
      </c>
      <c r="W631" t="s">
        <v>2046</v>
      </c>
      <c r="X631" t="s">
        <v>2156</v>
      </c>
      <c r="Y631" t="s">
        <v>98</v>
      </c>
      <c r="Z631" t="s">
        <v>325</v>
      </c>
      <c r="AA631" s="6">
        <f>J631/I631</f>
        <v>1.0</v>
      </c>
      <c r="AB631" s="6">
        <f>J631-F631</f>
        <v>0.0</v>
      </c>
      <c r="AC631" s="5">
        <f>L631*(1-S631)</f>
        <v>19.599999999999998</v>
      </c>
      <c r="AD631" s="5">
        <f>L631*(1+S631)</f>
        <v>36.4</v>
      </c>
    </row>
    <row r="632" spans="1:30">
      <c r="A632" t="s">
        <v>2157</v>
      </c>
      <c r="B632" t="s">
        <v>42</v>
      </c>
      <c r="C632" t="s">
        <v>2043</v>
      </c>
      <c r="D632" t="s">
        <v>2158</v>
      </c>
      <c r="E632" t="s">
        <v>2159</v>
      </c>
      <c r="F632" s="9">
        <v>1</v>
      </c>
      <c r="G632" t="s">
        <v>164</v>
      </c>
      <c r="H632" s="7">
        <v>0</v>
      </c>
      <c r="I632" s="9">
        <v>1</v>
      </c>
      <c r="J632" s="6">
        <f>CEILING(F632*(1+H632),I632)</f>
        <v>1</v>
      </c>
      <c r="K632" s="9">
        <v>18</v>
      </c>
      <c r="L632" s="5">
        <f>ROUND(J632*K632,2)</f>
        <v>18.0</v>
      </c>
      <c r="M632" s="9">
        <v>0.15</v>
      </c>
      <c r="N632" s="6">
        <f>ROUND(F632*M632,3)</f>
        <v>0.15</v>
      </c>
      <c r="O632" s="5">
        <f>'Labor rates'!B11</f>
        <v>68</v>
      </c>
      <c r="P632" s="5">
        <f>ROUND(N632*O632,2)</f>
        <v>10.2</v>
      </c>
      <c r="Q632" s="9">
        <v>0</v>
      </c>
      <c r="R632" s="5">
        <f>ROUND(L632+P632+Q632,2)</f>
        <v>28.2</v>
      </c>
      <c r="S632" s="7">
        <v>0.3</v>
      </c>
      <c r="T632" s="5">
        <f>ROUND(R632*(1-S632),2)</f>
        <v>19.74</v>
      </c>
      <c r="U632" s="5">
        <f>ROUND(R632*(1+S632),2)</f>
        <v>36.66</v>
      </c>
      <c r="V632" t="s">
        <v>95</v>
      </c>
      <c r="W632" t="s">
        <v>2046</v>
      </c>
      <c r="X632" t="s">
        <v>2160</v>
      </c>
      <c r="Y632" t="s">
        <v>98</v>
      </c>
      <c r="Z632" t="s">
        <v>325</v>
      </c>
      <c r="AA632" s="6">
        <f>J632/I632</f>
        <v>1.0</v>
      </c>
      <c r="AB632" s="6">
        <f>J632-F632</f>
        <v>0.0</v>
      </c>
      <c r="AC632" s="5">
        <f>L632*(1-S632)</f>
        <v>12.6</v>
      </c>
      <c r="AD632" s="5">
        <f>L632*(1+S632)</f>
        <v>23.400000000000002</v>
      </c>
    </row>
    <row r="633" spans="1:30">
      <c r="A633" t="s">
        <v>2161</v>
      </c>
      <c r="B633" t="s">
        <v>42</v>
      </c>
      <c r="C633" t="s">
        <v>2043</v>
      </c>
      <c r="D633" t="s">
        <v>2162</v>
      </c>
      <c r="E633" t="s">
        <v>2163</v>
      </c>
      <c r="F633" s="9">
        <v>35</v>
      </c>
      <c r="G633" t="s">
        <v>94</v>
      </c>
      <c r="H633" s="7">
        <v>0.1</v>
      </c>
      <c r="I633" s="9">
        <v>6</v>
      </c>
      <c r="J633" s="6">
        <f>CEILING(F633*(1+H633),I633)</f>
        <v>42</v>
      </c>
      <c r="K633" s="9">
        <v>0.7</v>
      </c>
      <c r="L633" s="5">
        <f>ROUND(J633*K633,2)</f>
        <v>29.4</v>
      </c>
      <c r="M633" s="9">
        <v>0.02</v>
      </c>
      <c r="N633" s="6">
        <f>ROUND(F633*M633,3)</f>
        <v>0.7</v>
      </c>
      <c r="O633" s="5">
        <f>'Labor rates'!B11</f>
        <v>68</v>
      </c>
      <c r="P633" s="5">
        <f>ROUND(N633*O633,2)</f>
        <v>47.6</v>
      </c>
      <c r="Q633" s="9">
        <v>0</v>
      </c>
      <c r="R633" s="5">
        <f>ROUND(L633+P633+Q633,2)</f>
        <v>77.0</v>
      </c>
      <c r="S633" s="7">
        <v>0.3</v>
      </c>
      <c r="T633" s="5">
        <f>ROUND(R633*(1-S633),2)</f>
        <v>53.9</v>
      </c>
      <c r="U633" s="5">
        <f>ROUND(R633*(1+S633),2)</f>
        <v>100.1</v>
      </c>
      <c r="V633" t="s">
        <v>95</v>
      </c>
      <c r="W633" t="s">
        <v>2046</v>
      </c>
      <c r="X633" t="s">
        <v>2164</v>
      </c>
      <c r="Y633" t="s">
        <v>98</v>
      </c>
      <c r="Z633" t="s">
        <v>325</v>
      </c>
      <c r="AA633" s="6">
        <f>J633/I633</f>
        <v>7.0</v>
      </c>
      <c r="AB633" s="6">
        <f>J633-F633</f>
        <v>7.0</v>
      </c>
      <c r="AC633" s="5">
        <f>L633*(1-S633)</f>
        <v>20.58</v>
      </c>
      <c r="AD633" s="5">
        <f>L633*(1+S633)</f>
        <v>38.22</v>
      </c>
    </row>
    <row r="634" spans="1:30">
      <c r="A634" t="s">
        <v>2165</v>
      </c>
      <c r="B634" t="s">
        <v>42</v>
      </c>
      <c r="C634" t="s">
        <v>2043</v>
      </c>
      <c r="D634" t="s">
        <v>2166</v>
      </c>
      <c r="E634" t="s">
        <v>2167</v>
      </c>
      <c r="F634" s="9">
        <v>20</v>
      </c>
      <c r="G634" t="s">
        <v>164</v>
      </c>
      <c r="H634" s="7">
        <v>0</v>
      </c>
      <c r="I634" s="9">
        <v>1</v>
      </c>
      <c r="J634" s="6">
        <f>CEILING(F634*(1+H634),I634)</f>
        <v>20</v>
      </c>
      <c r="K634" s="9">
        <v>1.8</v>
      </c>
      <c r="L634" s="5">
        <f>ROUND(J634*K634,2)</f>
        <v>36.0</v>
      </c>
      <c r="M634" s="9">
        <v>0.08</v>
      </c>
      <c r="N634" s="6">
        <f>ROUND(F634*M634,3)</f>
        <v>1.6</v>
      </c>
      <c r="O634" s="5">
        <f>'Labor rates'!B11</f>
        <v>68</v>
      </c>
      <c r="P634" s="5">
        <f>ROUND(N634*O634,2)</f>
        <v>108.8</v>
      </c>
      <c r="Q634" s="9">
        <v>0</v>
      </c>
      <c r="R634" s="5">
        <f>ROUND(L634+P634+Q634,2)</f>
        <v>144.8</v>
      </c>
      <c r="S634" s="7">
        <v>0.3</v>
      </c>
      <c r="T634" s="5">
        <f>ROUND(R634*(1-S634),2)</f>
        <v>101.36</v>
      </c>
      <c r="U634" s="5">
        <f>ROUND(R634*(1+S634),2)</f>
        <v>188.24</v>
      </c>
      <c r="V634" t="s">
        <v>95</v>
      </c>
      <c r="W634" t="s">
        <v>2046</v>
      </c>
      <c r="X634" t="s">
        <v>2168</v>
      </c>
      <c r="Y634" t="s">
        <v>98</v>
      </c>
      <c r="Z634" t="s">
        <v>325</v>
      </c>
      <c r="AA634" s="6">
        <f>J634/I634</f>
        <v>20.0</v>
      </c>
      <c r="AB634" s="6">
        <f>J634-F634</f>
        <v>0.0</v>
      </c>
      <c r="AC634" s="5">
        <f>L634*(1-S634)</f>
        <v>25.2</v>
      </c>
      <c r="AD634" s="5">
        <f>L634*(1+S634)</f>
        <v>46.800000000000004</v>
      </c>
    </row>
    <row r="635" spans="1:30">
      <c r="A635" t="s">
        <v>2169</v>
      </c>
      <c r="B635" t="s">
        <v>42</v>
      </c>
      <c r="C635" t="s">
        <v>2043</v>
      </c>
      <c r="D635" t="s">
        <v>2170</v>
      </c>
      <c r="E635" t="s">
        <v>2171</v>
      </c>
      <c r="F635" s="9">
        <v>1</v>
      </c>
      <c r="G635" t="s">
        <v>164</v>
      </c>
      <c r="H635" s="7">
        <v>0</v>
      </c>
      <c r="I635" s="9">
        <v>1</v>
      </c>
      <c r="J635" s="6">
        <f>CEILING(F635*(1+H635),I635)</f>
        <v>1</v>
      </c>
      <c r="K635" s="9">
        <v>65</v>
      </c>
      <c r="L635" s="5">
        <f>ROUND(J635*K635,2)</f>
        <v>65.0</v>
      </c>
      <c r="M635" s="9">
        <v>0.75</v>
      </c>
      <c r="N635" s="6">
        <f>ROUND(F635*M635,3)</f>
        <v>0.75</v>
      </c>
      <c r="O635" s="5">
        <f>'Labor rates'!B11</f>
        <v>68</v>
      </c>
      <c r="P635" s="5">
        <f>ROUND(N635*O635,2)</f>
        <v>51.0</v>
      </c>
      <c r="Q635" s="9">
        <v>0</v>
      </c>
      <c r="R635" s="5">
        <f>ROUND(L635+P635+Q635,2)</f>
        <v>116.0</v>
      </c>
      <c r="S635" s="7">
        <v>0.3</v>
      </c>
      <c r="T635" s="5">
        <f>ROUND(R635*(1-S635),2)</f>
        <v>81.2</v>
      </c>
      <c r="U635" s="5">
        <f>ROUND(R635*(1+S635),2)</f>
        <v>150.8</v>
      </c>
      <c r="V635" t="s">
        <v>95</v>
      </c>
      <c r="W635" t="s">
        <v>2046</v>
      </c>
      <c r="X635" t="s">
        <v>2172</v>
      </c>
      <c r="Y635" t="s">
        <v>98</v>
      </c>
      <c r="Z635" t="s">
        <v>325</v>
      </c>
      <c r="AA635" s="6">
        <f>J635/I635</f>
        <v>1.0</v>
      </c>
      <c r="AB635" s="6">
        <f>J635-F635</f>
        <v>0.0</v>
      </c>
      <c r="AC635" s="5">
        <f>L635*(1-S635)</f>
        <v>45.5</v>
      </c>
      <c r="AD635" s="5">
        <f>L635*(1+S635)</f>
        <v>84.5</v>
      </c>
    </row>
    <row r="636" spans="1:30">
      <c r="A636" t="s">
        <v>2173</v>
      </c>
      <c r="B636" t="s">
        <v>42</v>
      </c>
      <c r="C636" t="s">
        <v>2174</v>
      </c>
      <c r="D636" t="s">
        <v>2175</v>
      </c>
      <c r="E636" t="s">
        <v>2176</v>
      </c>
      <c r="F636" s="9">
        <v>1</v>
      </c>
      <c r="G636" t="s">
        <v>164</v>
      </c>
      <c r="H636" s="7">
        <v>0</v>
      </c>
      <c r="I636" s="9">
        <v>1</v>
      </c>
      <c r="J636" s="6">
        <f>CEILING(F636*(1+H636),I636)</f>
        <v>1</v>
      </c>
      <c r="K636" s="9">
        <v>350</v>
      </c>
      <c r="L636" s="5">
        <f>ROUND(J636*K636,2)</f>
        <v>350.0</v>
      </c>
      <c r="M636" s="9">
        <v>0.8</v>
      </c>
      <c r="N636" s="6">
        <f>ROUND(F636*M636,3)</f>
        <v>0.8</v>
      </c>
      <c r="O636" s="5">
        <f>'Labor rates'!B11</f>
        <v>68</v>
      </c>
      <c r="P636" s="5">
        <f>ROUND(N636*O636,2)</f>
        <v>54.4</v>
      </c>
      <c r="Q636" s="9">
        <v>0</v>
      </c>
      <c r="R636" s="5">
        <f>ROUND(L636+P636+Q636,2)</f>
        <v>404.4</v>
      </c>
      <c r="S636" s="7">
        <v>0.25</v>
      </c>
      <c r="T636" s="5">
        <f>ROUND(R636*(1-S636),2)</f>
        <v>303.3</v>
      </c>
      <c r="U636" s="5">
        <f>ROUND(R636*(1+S636),2)</f>
        <v>505.5</v>
      </c>
      <c r="V636" t="s">
        <v>2177</v>
      </c>
      <c r="W636" t="s">
        <v>1738</v>
      </c>
      <c r="X636" t="s">
        <v>2178</v>
      </c>
      <c r="Y636" t="s">
        <v>98</v>
      </c>
      <c r="Z636" t="s">
        <v>325</v>
      </c>
      <c r="AA636" s="6">
        <f>J636/I636</f>
        <v>1.0</v>
      </c>
      <c r="AB636" s="6">
        <f>J636-F636</f>
        <v>0.0</v>
      </c>
      <c r="AC636" s="5">
        <f>L636*(1-S636)</f>
        <v>262.5</v>
      </c>
      <c r="AD636" s="5">
        <f>L636*(1+S636)</f>
        <v>437.5</v>
      </c>
    </row>
    <row r="637" spans="1:30">
      <c r="A637" t="s">
        <v>2179</v>
      </c>
      <c r="B637" t="s">
        <v>42</v>
      </c>
      <c r="C637" t="s">
        <v>2174</v>
      </c>
      <c r="D637" t="s">
        <v>2180</v>
      </c>
      <c r="E637" t="s">
        <v>2181</v>
      </c>
      <c r="F637" s="9">
        <v>7</v>
      </c>
      <c r="G637" t="s">
        <v>94</v>
      </c>
      <c r="H637" s="7">
        <v>0</v>
      </c>
      <c r="I637" s="9">
        <v>1</v>
      </c>
      <c r="J637" s="6">
        <f>CEILING(F637*(1+H637),I637)</f>
        <v>7</v>
      </c>
      <c r="K637" s="9">
        <v>6</v>
      </c>
      <c r="L637" s="5">
        <f>ROUND(J637*K637,2)</f>
        <v>42.0</v>
      </c>
      <c r="M637" s="9">
        <v>0.12</v>
      </c>
      <c r="N637" s="6">
        <f>ROUND(F637*M637,3)</f>
        <v>0.84</v>
      </c>
      <c r="O637" s="5">
        <f>'Labor rates'!B11</f>
        <v>68</v>
      </c>
      <c r="P637" s="5">
        <f>ROUND(N637*O637,2)</f>
        <v>57.12</v>
      </c>
      <c r="Q637" s="9">
        <v>0</v>
      </c>
      <c r="R637" s="5">
        <f>ROUND(L637+P637+Q637,2)</f>
        <v>99.12</v>
      </c>
      <c r="S637" s="7">
        <v>0.25</v>
      </c>
      <c r="T637" s="5">
        <f>ROUND(R637*(1-S637),2)</f>
        <v>74.34</v>
      </c>
      <c r="U637" s="5">
        <f>ROUND(R637*(1+S637),2)</f>
        <v>123.9</v>
      </c>
      <c r="V637" t="s">
        <v>2177</v>
      </c>
      <c r="W637" t="s">
        <v>1738</v>
      </c>
      <c r="X637" t="s">
        <v>2178</v>
      </c>
      <c r="Y637" t="s">
        <v>98</v>
      </c>
      <c r="Z637" t="s">
        <v>325</v>
      </c>
      <c r="AA637" s="6">
        <f>J637/I637</f>
        <v>7.0</v>
      </c>
      <c r="AB637" s="6">
        <f>J637-F637</f>
        <v>0.0</v>
      </c>
      <c r="AC637" s="5">
        <f>L637*(1-S637)</f>
        <v>31.5</v>
      </c>
      <c r="AD637" s="5">
        <f>L637*(1+S637)</f>
        <v>52.5</v>
      </c>
    </row>
    <row r="638" spans="1:30">
      <c r="A638" t="s">
        <v>2182</v>
      </c>
      <c r="B638" t="s">
        <v>42</v>
      </c>
      <c r="C638" t="s">
        <v>2174</v>
      </c>
      <c r="D638" t="s">
        <v>2183</v>
      </c>
      <c r="E638" t="s">
        <v>2184</v>
      </c>
      <c r="F638" s="9">
        <v>2</v>
      </c>
      <c r="G638" t="s">
        <v>164</v>
      </c>
      <c r="H638" s="7">
        <v>0</v>
      </c>
      <c r="I638" s="9">
        <v>1</v>
      </c>
      <c r="J638" s="6">
        <f>CEILING(F638*(1+H638),I638)</f>
        <v>2</v>
      </c>
      <c r="K638" s="9">
        <v>30</v>
      </c>
      <c r="L638" s="5">
        <f>ROUND(J638*K638,2)</f>
        <v>60.0</v>
      </c>
      <c r="M638" s="9">
        <v>0.3</v>
      </c>
      <c r="N638" s="6">
        <f>ROUND(F638*M638,3)</f>
        <v>0.6</v>
      </c>
      <c r="O638" s="5">
        <f>'Labor rates'!B11</f>
        <v>68</v>
      </c>
      <c r="P638" s="5">
        <f>ROUND(N638*O638,2)</f>
        <v>40.8</v>
      </c>
      <c r="Q638" s="9">
        <v>0</v>
      </c>
      <c r="R638" s="5">
        <f>ROUND(L638+P638+Q638,2)</f>
        <v>100.8</v>
      </c>
      <c r="S638" s="7">
        <v>0.25</v>
      </c>
      <c r="T638" s="5">
        <f>ROUND(R638*(1-S638),2)</f>
        <v>75.6</v>
      </c>
      <c r="U638" s="5">
        <f>ROUND(R638*(1+S638),2)</f>
        <v>126.0</v>
      </c>
      <c r="V638" t="s">
        <v>2177</v>
      </c>
      <c r="W638" t="s">
        <v>1738</v>
      </c>
      <c r="X638" t="s">
        <v>2178</v>
      </c>
      <c r="Y638" t="s">
        <v>98</v>
      </c>
      <c r="Z638" t="s">
        <v>325</v>
      </c>
      <c r="AA638" s="6">
        <f>J638/I638</f>
        <v>2.0</v>
      </c>
      <c r="AB638" s="6">
        <f>J638-F638</f>
        <v>0.0</v>
      </c>
      <c r="AC638" s="5">
        <f>L638*(1-S638)</f>
        <v>45.0</v>
      </c>
      <c r="AD638" s="5">
        <f>L638*(1+S638)</f>
        <v>75.0</v>
      </c>
    </row>
    <row r="639" spans="1:30">
      <c r="A639" t="s">
        <v>2185</v>
      </c>
      <c r="B639" t="s">
        <v>42</v>
      </c>
      <c r="C639" t="s">
        <v>2174</v>
      </c>
      <c r="D639" t="s">
        <v>2186</v>
      </c>
      <c r="E639" t="s">
        <v>2187</v>
      </c>
      <c r="F639" s="9">
        <v>1</v>
      </c>
      <c r="G639" t="s">
        <v>164</v>
      </c>
      <c r="H639" s="7">
        <v>0</v>
      </c>
      <c r="I639" s="9">
        <v>1</v>
      </c>
      <c r="J639" s="6">
        <f>CEILING(F639*(1+H639),I639)</f>
        <v>1</v>
      </c>
      <c r="K639" s="9">
        <v>65</v>
      </c>
      <c r="L639" s="5">
        <f>ROUND(J639*K639,2)</f>
        <v>65.0</v>
      </c>
      <c r="M639" s="9">
        <v>0.4</v>
      </c>
      <c r="N639" s="6">
        <f>ROUND(F639*M639,3)</f>
        <v>0.4</v>
      </c>
      <c r="O639" s="5">
        <f>'Labor rates'!B11</f>
        <v>68</v>
      </c>
      <c r="P639" s="5">
        <f>ROUND(N639*O639,2)</f>
        <v>27.2</v>
      </c>
      <c r="Q639" s="9">
        <v>0</v>
      </c>
      <c r="R639" s="5">
        <f>ROUND(L639+P639+Q639,2)</f>
        <v>92.2</v>
      </c>
      <c r="S639" s="7">
        <v>0.25</v>
      </c>
      <c r="T639" s="5">
        <f>ROUND(R639*(1-S639),2)</f>
        <v>69.15</v>
      </c>
      <c r="U639" s="5">
        <f>ROUND(R639*(1+S639),2)</f>
        <v>115.25</v>
      </c>
      <c r="V639" t="s">
        <v>2177</v>
      </c>
      <c r="W639" t="s">
        <v>1738</v>
      </c>
      <c r="X639" t="s">
        <v>2178</v>
      </c>
      <c r="Y639" t="s">
        <v>98</v>
      </c>
      <c r="Z639" t="s">
        <v>325</v>
      </c>
      <c r="AA639" s="6">
        <f>J639/I639</f>
        <v>1.0</v>
      </c>
      <c r="AB639" s="6">
        <f>J639-F639</f>
        <v>0.0</v>
      </c>
      <c r="AC639" s="5">
        <f>L639*(1-S639)</f>
        <v>48.75</v>
      </c>
      <c r="AD639" s="5">
        <f>L639*(1+S639)</f>
        <v>81.25</v>
      </c>
    </row>
    <row r="640" spans="1:30">
      <c r="A640" t="s">
        <v>2188</v>
      </c>
      <c r="B640" t="s">
        <v>42</v>
      </c>
      <c r="C640" t="s">
        <v>2174</v>
      </c>
      <c r="D640" t="s">
        <v>2189</v>
      </c>
      <c r="E640" t="s">
        <v>2190</v>
      </c>
      <c r="F640" s="9">
        <v>1</v>
      </c>
      <c r="G640" t="s">
        <v>164</v>
      </c>
      <c r="H640" s="7">
        <v>0</v>
      </c>
      <c r="I640" s="9">
        <v>1</v>
      </c>
      <c r="J640" s="6">
        <f>CEILING(F640*(1+H640),I640)</f>
        <v>1</v>
      </c>
      <c r="K640" s="9">
        <v>28</v>
      </c>
      <c r="L640" s="5">
        <f>ROUND(J640*K640,2)</f>
        <v>28.0</v>
      </c>
      <c r="M640" s="9">
        <v>0.2</v>
      </c>
      <c r="N640" s="6">
        <f>ROUND(F640*M640,3)</f>
        <v>0.2</v>
      </c>
      <c r="O640" s="5">
        <f>'Labor rates'!B11</f>
        <v>68</v>
      </c>
      <c r="P640" s="5">
        <f>ROUND(N640*O640,2)</f>
        <v>13.6</v>
      </c>
      <c r="Q640" s="9">
        <v>0</v>
      </c>
      <c r="R640" s="5">
        <f>ROUND(L640+P640+Q640,2)</f>
        <v>41.6</v>
      </c>
      <c r="S640" s="7">
        <v>0.25</v>
      </c>
      <c r="T640" s="5">
        <f>ROUND(R640*(1-S640),2)</f>
        <v>31.2</v>
      </c>
      <c r="U640" s="5">
        <f>ROUND(R640*(1+S640),2)</f>
        <v>52.0</v>
      </c>
      <c r="V640" t="s">
        <v>2177</v>
      </c>
      <c r="W640" t="s">
        <v>1738</v>
      </c>
      <c r="X640" t="s">
        <v>2178</v>
      </c>
      <c r="Y640" t="s">
        <v>98</v>
      </c>
      <c r="Z640" t="s">
        <v>325</v>
      </c>
      <c r="AA640" s="6">
        <f>J640/I640</f>
        <v>1.0</v>
      </c>
      <c r="AB640" s="6">
        <f>J640-F640</f>
        <v>0.0</v>
      </c>
      <c r="AC640" s="5">
        <f>L640*(1-S640)</f>
        <v>21.0</v>
      </c>
      <c r="AD640" s="5">
        <f>L640*(1+S640)</f>
        <v>35.0</v>
      </c>
    </row>
    <row r="641" spans="1:30">
      <c r="A641" t="s">
        <v>2191</v>
      </c>
      <c r="B641" t="s">
        <v>42</v>
      </c>
      <c r="C641" t="s">
        <v>2174</v>
      </c>
      <c r="D641" t="s">
        <v>2192</v>
      </c>
      <c r="E641" t="s">
        <v>2193</v>
      </c>
      <c r="F641" s="9">
        <v>3</v>
      </c>
      <c r="G641" t="s">
        <v>164</v>
      </c>
      <c r="H641" s="7">
        <v>0</v>
      </c>
      <c r="I641" s="9">
        <v>1</v>
      </c>
      <c r="J641" s="6">
        <f>CEILING(F641*(1+H641),I641)</f>
        <v>3</v>
      </c>
      <c r="K641" s="9">
        <v>5</v>
      </c>
      <c r="L641" s="5">
        <f>ROUND(J641*K641,2)</f>
        <v>15.0</v>
      </c>
      <c r="M641" s="9">
        <v>0.1</v>
      </c>
      <c r="N641" s="6">
        <f>ROUND(F641*M641,3)</f>
        <v>0.3</v>
      </c>
      <c r="O641" s="5">
        <f>'Labor rates'!B11</f>
        <v>68</v>
      </c>
      <c r="P641" s="5">
        <f>ROUND(N641*O641,2)</f>
        <v>20.4</v>
      </c>
      <c r="Q641" s="9">
        <v>0</v>
      </c>
      <c r="R641" s="5">
        <f>ROUND(L641+P641+Q641,2)</f>
        <v>35.4</v>
      </c>
      <c r="S641" s="7">
        <v>0.25</v>
      </c>
      <c r="T641" s="5">
        <f>ROUND(R641*(1-S641),2)</f>
        <v>26.55</v>
      </c>
      <c r="U641" s="5">
        <f>ROUND(R641*(1+S641),2)</f>
        <v>44.25</v>
      </c>
      <c r="V641" t="s">
        <v>2177</v>
      </c>
      <c r="W641" t="s">
        <v>1738</v>
      </c>
      <c r="X641" t="s">
        <v>2178</v>
      </c>
      <c r="Y641" t="s">
        <v>98</v>
      </c>
      <c r="Z641" t="s">
        <v>325</v>
      </c>
      <c r="AA641" s="6">
        <f>J641/I641</f>
        <v>3.0</v>
      </c>
      <c r="AB641" s="6">
        <f>J641-F641</f>
        <v>0.0</v>
      </c>
      <c r="AC641" s="5">
        <f>L641*(1-S641)</f>
        <v>11.25</v>
      </c>
      <c r="AD641" s="5">
        <f>L641*(1+S641)</f>
        <v>18.75</v>
      </c>
    </row>
    <row r="642" spans="1:30">
      <c r="A642" t="s">
        <v>2194</v>
      </c>
      <c r="B642" t="s">
        <v>42</v>
      </c>
      <c r="C642" t="s">
        <v>2195</v>
      </c>
      <c r="D642" t="s">
        <v>2175</v>
      </c>
      <c r="E642" t="s">
        <v>2176</v>
      </c>
      <c r="F642" s="9">
        <v>1</v>
      </c>
      <c r="G642" t="s">
        <v>164</v>
      </c>
      <c r="H642" s="7">
        <v>0</v>
      </c>
      <c r="I642" s="9">
        <v>1</v>
      </c>
      <c r="J642" s="6">
        <f>CEILING(F642*(1+H642),I642)</f>
        <v>1</v>
      </c>
      <c r="K642" s="9">
        <v>350</v>
      </c>
      <c r="L642" s="5">
        <f>ROUND(J642*K642,2)</f>
        <v>350.0</v>
      </c>
      <c r="M642" s="9">
        <v>0.8</v>
      </c>
      <c r="N642" s="6">
        <f>ROUND(F642*M642,3)</f>
        <v>0.8</v>
      </c>
      <c r="O642" s="5">
        <f>'Labor rates'!B11</f>
        <v>68</v>
      </c>
      <c r="P642" s="5">
        <f>ROUND(N642*O642,2)</f>
        <v>54.4</v>
      </c>
      <c r="Q642" s="9">
        <v>0</v>
      </c>
      <c r="R642" s="5">
        <f>ROUND(L642+P642+Q642,2)</f>
        <v>404.4</v>
      </c>
      <c r="S642" s="7">
        <v>0.25</v>
      </c>
      <c r="T642" s="5">
        <f>ROUND(R642*(1-S642),2)</f>
        <v>303.3</v>
      </c>
      <c r="U642" s="5">
        <f>ROUND(R642*(1+S642),2)</f>
        <v>505.5</v>
      </c>
      <c r="V642" t="s">
        <v>2177</v>
      </c>
      <c r="W642" t="s">
        <v>1738</v>
      </c>
      <c r="X642" t="s">
        <v>2196</v>
      </c>
      <c r="Y642" t="s">
        <v>98</v>
      </c>
      <c r="Z642" t="s">
        <v>325</v>
      </c>
      <c r="AA642" s="6">
        <f>J642/I642</f>
        <v>1.0</v>
      </c>
      <c r="AB642" s="6">
        <f>J642-F642</f>
        <v>0.0</v>
      </c>
      <c r="AC642" s="5">
        <f>L642*(1-S642)</f>
        <v>262.5</v>
      </c>
      <c r="AD642" s="5">
        <f>L642*(1+S642)</f>
        <v>437.5</v>
      </c>
    </row>
    <row r="643" spans="1:30">
      <c r="A643" t="s">
        <v>2197</v>
      </c>
      <c r="B643" t="s">
        <v>42</v>
      </c>
      <c r="C643" t="s">
        <v>2195</v>
      </c>
      <c r="D643" t="s">
        <v>2180</v>
      </c>
      <c r="E643" t="s">
        <v>2181</v>
      </c>
      <c r="F643" s="9">
        <v>7</v>
      </c>
      <c r="G643" t="s">
        <v>94</v>
      </c>
      <c r="H643" s="7">
        <v>0</v>
      </c>
      <c r="I643" s="9">
        <v>1</v>
      </c>
      <c r="J643" s="6">
        <f>CEILING(F643*(1+H643),I643)</f>
        <v>7</v>
      </c>
      <c r="K643" s="9">
        <v>6</v>
      </c>
      <c r="L643" s="5">
        <f>ROUND(J643*K643,2)</f>
        <v>42.0</v>
      </c>
      <c r="M643" s="9">
        <v>0.12</v>
      </c>
      <c r="N643" s="6">
        <f>ROUND(F643*M643,3)</f>
        <v>0.84</v>
      </c>
      <c r="O643" s="5">
        <f>'Labor rates'!B11</f>
        <v>68</v>
      </c>
      <c r="P643" s="5">
        <f>ROUND(N643*O643,2)</f>
        <v>57.12</v>
      </c>
      <c r="Q643" s="9">
        <v>0</v>
      </c>
      <c r="R643" s="5">
        <f>ROUND(L643+P643+Q643,2)</f>
        <v>99.12</v>
      </c>
      <c r="S643" s="7">
        <v>0.25</v>
      </c>
      <c r="T643" s="5">
        <f>ROUND(R643*(1-S643),2)</f>
        <v>74.34</v>
      </c>
      <c r="U643" s="5">
        <f>ROUND(R643*(1+S643),2)</f>
        <v>123.9</v>
      </c>
      <c r="V643" t="s">
        <v>2177</v>
      </c>
      <c r="W643" t="s">
        <v>1738</v>
      </c>
      <c r="X643" t="s">
        <v>2196</v>
      </c>
      <c r="Y643" t="s">
        <v>98</v>
      </c>
      <c r="Z643" t="s">
        <v>325</v>
      </c>
      <c r="AA643" s="6">
        <f>J643/I643</f>
        <v>7.0</v>
      </c>
      <c r="AB643" s="6">
        <f>J643-F643</f>
        <v>0.0</v>
      </c>
      <c r="AC643" s="5">
        <f>L643*(1-S643)</f>
        <v>31.5</v>
      </c>
      <c r="AD643" s="5">
        <f>L643*(1+S643)</f>
        <v>52.5</v>
      </c>
    </row>
    <row r="644" spans="1:30">
      <c r="A644" t="s">
        <v>2198</v>
      </c>
      <c r="B644" t="s">
        <v>42</v>
      </c>
      <c r="C644" t="s">
        <v>2195</v>
      </c>
      <c r="D644" t="s">
        <v>2183</v>
      </c>
      <c r="E644" t="s">
        <v>2184</v>
      </c>
      <c r="F644" s="9">
        <v>2</v>
      </c>
      <c r="G644" t="s">
        <v>164</v>
      </c>
      <c r="H644" s="7">
        <v>0</v>
      </c>
      <c r="I644" s="9">
        <v>1</v>
      </c>
      <c r="J644" s="6">
        <f>CEILING(F644*(1+H644),I644)</f>
        <v>2</v>
      </c>
      <c r="K644" s="9">
        <v>30</v>
      </c>
      <c r="L644" s="5">
        <f>ROUND(J644*K644,2)</f>
        <v>60.0</v>
      </c>
      <c r="M644" s="9">
        <v>0.3</v>
      </c>
      <c r="N644" s="6">
        <f>ROUND(F644*M644,3)</f>
        <v>0.6</v>
      </c>
      <c r="O644" s="5">
        <f>'Labor rates'!B11</f>
        <v>68</v>
      </c>
      <c r="P644" s="5">
        <f>ROUND(N644*O644,2)</f>
        <v>40.8</v>
      </c>
      <c r="Q644" s="9">
        <v>0</v>
      </c>
      <c r="R644" s="5">
        <f>ROUND(L644+P644+Q644,2)</f>
        <v>100.8</v>
      </c>
      <c r="S644" s="7">
        <v>0.25</v>
      </c>
      <c r="T644" s="5">
        <f>ROUND(R644*(1-S644),2)</f>
        <v>75.6</v>
      </c>
      <c r="U644" s="5">
        <f>ROUND(R644*(1+S644),2)</f>
        <v>126.0</v>
      </c>
      <c r="V644" t="s">
        <v>2177</v>
      </c>
      <c r="W644" t="s">
        <v>1738</v>
      </c>
      <c r="X644" t="s">
        <v>2196</v>
      </c>
      <c r="Y644" t="s">
        <v>98</v>
      </c>
      <c r="Z644" t="s">
        <v>325</v>
      </c>
      <c r="AA644" s="6">
        <f>J644/I644</f>
        <v>2.0</v>
      </c>
      <c r="AB644" s="6">
        <f>J644-F644</f>
        <v>0.0</v>
      </c>
      <c r="AC644" s="5">
        <f>L644*(1-S644)</f>
        <v>45.0</v>
      </c>
      <c r="AD644" s="5">
        <f>L644*(1+S644)</f>
        <v>75.0</v>
      </c>
    </row>
    <row r="645" spans="1:30">
      <c r="A645" t="s">
        <v>2199</v>
      </c>
      <c r="B645" t="s">
        <v>42</v>
      </c>
      <c r="C645" t="s">
        <v>2195</v>
      </c>
      <c r="D645" t="s">
        <v>2186</v>
      </c>
      <c r="E645" t="s">
        <v>2187</v>
      </c>
      <c r="F645" s="9">
        <v>1</v>
      </c>
      <c r="G645" t="s">
        <v>164</v>
      </c>
      <c r="H645" s="7">
        <v>0</v>
      </c>
      <c r="I645" s="9">
        <v>1</v>
      </c>
      <c r="J645" s="6">
        <f>CEILING(F645*(1+H645),I645)</f>
        <v>1</v>
      </c>
      <c r="K645" s="9">
        <v>65</v>
      </c>
      <c r="L645" s="5">
        <f>ROUND(J645*K645,2)</f>
        <v>65.0</v>
      </c>
      <c r="M645" s="9">
        <v>0.4</v>
      </c>
      <c r="N645" s="6">
        <f>ROUND(F645*M645,3)</f>
        <v>0.4</v>
      </c>
      <c r="O645" s="5">
        <f>'Labor rates'!B11</f>
        <v>68</v>
      </c>
      <c r="P645" s="5">
        <f>ROUND(N645*O645,2)</f>
        <v>27.2</v>
      </c>
      <c r="Q645" s="9">
        <v>0</v>
      </c>
      <c r="R645" s="5">
        <f>ROUND(L645+P645+Q645,2)</f>
        <v>92.2</v>
      </c>
      <c r="S645" s="7">
        <v>0.25</v>
      </c>
      <c r="T645" s="5">
        <f>ROUND(R645*(1-S645),2)</f>
        <v>69.15</v>
      </c>
      <c r="U645" s="5">
        <f>ROUND(R645*(1+S645),2)</f>
        <v>115.25</v>
      </c>
      <c r="V645" t="s">
        <v>2177</v>
      </c>
      <c r="W645" t="s">
        <v>1738</v>
      </c>
      <c r="X645" t="s">
        <v>2196</v>
      </c>
      <c r="Y645" t="s">
        <v>98</v>
      </c>
      <c r="Z645" t="s">
        <v>325</v>
      </c>
      <c r="AA645" s="6">
        <f>J645/I645</f>
        <v>1.0</v>
      </c>
      <c r="AB645" s="6">
        <f>J645-F645</f>
        <v>0.0</v>
      </c>
      <c r="AC645" s="5">
        <f>L645*(1-S645)</f>
        <v>48.75</v>
      </c>
      <c r="AD645" s="5">
        <f>L645*(1+S645)</f>
        <v>81.25</v>
      </c>
    </row>
    <row r="646" spans="1:30">
      <c r="A646" t="s">
        <v>2200</v>
      </c>
      <c r="B646" t="s">
        <v>42</v>
      </c>
      <c r="C646" t="s">
        <v>2195</v>
      </c>
      <c r="D646" t="s">
        <v>2189</v>
      </c>
      <c r="E646" t="s">
        <v>2190</v>
      </c>
      <c r="F646" s="9">
        <v>1</v>
      </c>
      <c r="G646" t="s">
        <v>164</v>
      </c>
      <c r="H646" s="7">
        <v>0</v>
      </c>
      <c r="I646" s="9">
        <v>1</v>
      </c>
      <c r="J646" s="6">
        <f>CEILING(F646*(1+H646),I646)</f>
        <v>1</v>
      </c>
      <c r="K646" s="9">
        <v>28</v>
      </c>
      <c r="L646" s="5">
        <f>ROUND(J646*K646,2)</f>
        <v>28.0</v>
      </c>
      <c r="M646" s="9">
        <v>0.2</v>
      </c>
      <c r="N646" s="6">
        <f>ROUND(F646*M646,3)</f>
        <v>0.2</v>
      </c>
      <c r="O646" s="5">
        <f>'Labor rates'!B11</f>
        <v>68</v>
      </c>
      <c r="P646" s="5">
        <f>ROUND(N646*O646,2)</f>
        <v>13.6</v>
      </c>
      <c r="Q646" s="9">
        <v>0</v>
      </c>
      <c r="R646" s="5">
        <f>ROUND(L646+P646+Q646,2)</f>
        <v>41.6</v>
      </c>
      <c r="S646" s="7">
        <v>0.25</v>
      </c>
      <c r="T646" s="5">
        <f>ROUND(R646*(1-S646),2)</f>
        <v>31.2</v>
      </c>
      <c r="U646" s="5">
        <f>ROUND(R646*(1+S646),2)</f>
        <v>52.0</v>
      </c>
      <c r="V646" t="s">
        <v>2177</v>
      </c>
      <c r="W646" t="s">
        <v>1738</v>
      </c>
      <c r="X646" t="s">
        <v>2196</v>
      </c>
      <c r="Y646" t="s">
        <v>98</v>
      </c>
      <c r="Z646" t="s">
        <v>325</v>
      </c>
      <c r="AA646" s="6">
        <f>J646/I646</f>
        <v>1.0</v>
      </c>
      <c r="AB646" s="6">
        <f>J646-F646</f>
        <v>0.0</v>
      </c>
      <c r="AC646" s="5">
        <f>L646*(1-S646)</f>
        <v>21.0</v>
      </c>
      <c r="AD646" s="5">
        <f>L646*(1+S646)</f>
        <v>35.0</v>
      </c>
    </row>
    <row r="647" spans="1:30">
      <c r="A647" t="s">
        <v>2201</v>
      </c>
      <c r="B647" t="s">
        <v>42</v>
      </c>
      <c r="C647" t="s">
        <v>2195</v>
      </c>
      <c r="D647" t="s">
        <v>2192</v>
      </c>
      <c r="E647" t="s">
        <v>2193</v>
      </c>
      <c r="F647" s="9">
        <v>3</v>
      </c>
      <c r="G647" t="s">
        <v>164</v>
      </c>
      <c r="H647" s="7">
        <v>0</v>
      </c>
      <c r="I647" s="9">
        <v>1</v>
      </c>
      <c r="J647" s="6">
        <f>CEILING(F647*(1+H647),I647)</f>
        <v>3</v>
      </c>
      <c r="K647" s="9">
        <v>5</v>
      </c>
      <c r="L647" s="5">
        <f>ROUND(J647*K647,2)</f>
        <v>15.0</v>
      </c>
      <c r="M647" s="9">
        <v>0.1</v>
      </c>
      <c r="N647" s="6">
        <f>ROUND(F647*M647,3)</f>
        <v>0.3</v>
      </c>
      <c r="O647" s="5">
        <f>'Labor rates'!B11</f>
        <v>68</v>
      </c>
      <c r="P647" s="5">
        <f>ROUND(N647*O647,2)</f>
        <v>20.4</v>
      </c>
      <c r="Q647" s="9">
        <v>0</v>
      </c>
      <c r="R647" s="5">
        <f>ROUND(L647+P647+Q647,2)</f>
        <v>35.4</v>
      </c>
      <c r="S647" s="7">
        <v>0.25</v>
      </c>
      <c r="T647" s="5">
        <f>ROUND(R647*(1-S647),2)</f>
        <v>26.55</v>
      </c>
      <c r="U647" s="5">
        <f>ROUND(R647*(1+S647),2)</f>
        <v>44.25</v>
      </c>
      <c r="V647" t="s">
        <v>2177</v>
      </c>
      <c r="W647" t="s">
        <v>1738</v>
      </c>
      <c r="X647" t="s">
        <v>2196</v>
      </c>
      <c r="Y647" t="s">
        <v>98</v>
      </c>
      <c r="Z647" t="s">
        <v>325</v>
      </c>
      <c r="AA647" s="6">
        <f>J647/I647</f>
        <v>3.0</v>
      </c>
      <c r="AB647" s="6">
        <f>J647-F647</f>
        <v>0.0</v>
      </c>
      <c r="AC647" s="5">
        <f>L647*(1-S647)</f>
        <v>11.25</v>
      </c>
      <c r="AD647" s="5">
        <f>L647*(1+S647)</f>
        <v>18.75</v>
      </c>
    </row>
    <row r="648" spans="1:30">
      <c r="A648" t="s">
        <v>2202</v>
      </c>
      <c r="B648" t="s">
        <v>42</v>
      </c>
      <c r="C648" t="s">
        <v>2203</v>
      </c>
      <c r="D648" t="s">
        <v>2175</v>
      </c>
      <c r="E648" t="s">
        <v>2176</v>
      </c>
      <c r="F648" s="9">
        <v>1</v>
      </c>
      <c r="G648" t="s">
        <v>164</v>
      </c>
      <c r="H648" s="7">
        <v>0</v>
      </c>
      <c r="I648" s="9">
        <v>1</v>
      </c>
      <c r="J648" s="6">
        <f>CEILING(F648*(1+H648),I648)</f>
        <v>1</v>
      </c>
      <c r="K648" s="9">
        <v>350</v>
      </c>
      <c r="L648" s="5">
        <f>ROUND(J648*K648,2)</f>
        <v>350.0</v>
      </c>
      <c r="M648" s="9">
        <v>0.8</v>
      </c>
      <c r="N648" s="6">
        <f>ROUND(F648*M648,3)</f>
        <v>0.8</v>
      </c>
      <c r="O648" s="5">
        <f>'Labor rates'!B11</f>
        <v>68</v>
      </c>
      <c r="P648" s="5">
        <f>ROUND(N648*O648,2)</f>
        <v>54.4</v>
      </c>
      <c r="Q648" s="9">
        <v>0</v>
      </c>
      <c r="R648" s="5">
        <f>ROUND(L648+P648+Q648,2)</f>
        <v>404.4</v>
      </c>
      <c r="S648" s="7">
        <v>0.25</v>
      </c>
      <c r="T648" s="5">
        <f>ROUND(R648*(1-S648),2)</f>
        <v>303.3</v>
      </c>
      <c r="U648" s="5">
        <f>ROUND(R648*(1+S648),2)</f>
        <v>505.5</v>
      </c>
      <c r="V648" t="s">
        <v>2177</v>
      </c>
      <c r="W648" t="s">
        <v>1738</v>
      </c>
      <c r="X648" t="s">
        <v>2204</v>
      </c>
      <c r="Y648" t="s">
        <v>98</v>
      </c>
      <c r="Z648" t="s">
        <v>325</v>
      </c>
      <c r="AA648" s="6">
        <f>J648/I648</f>
        <v>1.0</v>
      </c>
      <c r="AB648" s="6">
        <f>J648-F648</f>
        <v>0.0</v>
      </c>
      <c r="AC648" s="5">
        <f>L648*(1-S648)</f>
        <v>262.5</v>
      </c>
      <c r="AD648" s="5">
        <f>L648*(1+S648)</f>
        <v>437.5</v>
      </c>
    </row>
    <row r="649" spans="1:30">
      <c r="A649" t="s">
        <v>2205</v>
      </c>
      <c r="B649" t="s">
        <v>42</v>
      </c>
      <c r="C649" t="s">
        <v>2203</v>
      </c>
      <c r="D649" t="s">
        <v>2180</v>
      </c>
      <c r="E649" t="s">
        <v>2181</v>
      </c>
      <c r="F649" s="9">
        <v>5</v>
      </c>
      <c r="G649" t="s">
        <v>94</v>
      </c>
      <c r="H649" s="7">
        <v>0</v>
      </c>
      <c r="I649" s="9">
        <v>1</v>
      </c>
      <c r="J649" s="6">
        <f>CEILING(F649*(1+H649),I649)</f>
        <v>5</v>
      </c>
      <c r="K649" s="9">
        <v>6</v>
      </c>
      <c r="L649" s="5">
        <f>ROUND(J649*K649,2)</f>
        <v>30.0</v>
      </c>
      <c r="M649" s="9">
        <v>0.12</v>
      </c>
      <c r="N649" s="6">
        <f>ROUND(F649*M649,3)</f>
        <v>0.6</v>
      </c>
      <c r="O649" s="5">
        <f>'Labor rates'!B11</f>
        <v>68</v>
      </c>
      <c r="P649" s="5">
        <f>ROUND(N649*O649,2)</f>
        <v>40.8</v>
      </c>
      <c r="Q649" s="9">
        <v>0</v>
      </c>
      <c r="R649" s="5">
        <f>ROUND(L649+P649+Q649,2)</f>
        <v>70.8</v>
      </c>
      <c r="S649" s="7">
        <v>0.25</v>
      </c>
      <c r="T649" s="5">
        <f>ROUND(R649*(1-S649),2)</f>
        <v>53.1</v>
      </c>
      <c r="U649" s="5">
        <f>ROUND(R649*(1+S649),2)</f>
        <v>88.5</v>
      </c>
      <c r="V649" t="s">
        <v>2177</v>
      </c>
      <c r="W649" t="s">
        <v>1738</v>
      </c>
      <c r="X649" t="s">
        <v>2204</v>
      </c>
      <c r="Y649" t="s">
        <v>98</v>
      </c>
      <c r="Z649" t="s">
        <v>325</v>
      </c>
      <c r="AA649" s="6">
        <f>J649/I649</f>
        <v>5.0</v>
      </c>
      <c r="AB649" s="6">
        <f>J649-F649</f>
        <v>0.0</v>
      </c>
      <c r="AC649" s="5">
        <f>L649*(1-S649)</f>
        <v>22.5</v>
      </c>
      <c r="AD649" s="5">
        <f>L649*(1+S649)</f>
        <v>37.5</v>
      </c>
    </row>
    <row r="650" spans="1:30">
      <c r="A650" t="s">
        <v>2206</v>
      </c>
      <c r="B650" t="s">
        <v>42</v>
      </c>
      <c r="C650" t="s">
        <v>2203</v>
      </c>
      <c r="D650" t="s">
        <v>2183</v>
      </c>
      <c r="E650" t="s">
        <v>2184</v>
      </c>
      <c r="F650" s="9">
        <v>2</v>
      </c>
      <c r="G650" t="s">
        <v>164</v>
      </c>
      <c r="H650" s="7">
        <v>0</v>
      </c>
      <c r="I650" s="9">
        <v>1</v>
      </c>
      <c r="J650" s="6">
        <f>CEILING(F650*(1+H650),I650)</f>
        <v>2</v>
      </c>
      <c r="K650" s="9">
        <v>30</v>
      </c>
      <c r="L650" s="5">
        <f>ROUND(J650*K650,2)</f>
        <v>60.0</v>
      </c>
      <c r="M650" s="9">
        <v>0.3</v>
      </c>
      <c r="N650" s="6">
        <f>ROUND(F650*M650,3)</f>
        <v>0.6</v>
      </c>
      <c r="O650" s="5">
        <f>'Labor rates'!B11</f>
        <v>68</v>
      </c>
      <c r="P650" s="5">
        <f>ROUND(N650*O650,2)</f>
        <v>40.8</v>
      </c>
      <c r="Q650" s="9">
        <v>0</v>
      </c>
      <c r="R650" s="5">
        <f>ROUND(L650+P650+Q650,2)</f>
        <v>100.8</v>
      </c>
      <c r="S650" s="7">
        <v>0.25</v>
      </c>
      <c r="T650" s="5">
        <f>ROUND(R650*(1-S650),2)</f>
        <v>75.6</v>
      </c>
      <c r="U650" s="5">
        <f>ROUND(R650*(1+S650),2)</f>
        <v>126.0</v>
      </c>
      <c r="V650" t="s">
        <v>2177</v>
      </c>
      <c r="W650" t="s">
        <v>1738</v>
      </c>
      <c r="X650" t="s">
        <v>2204</v>
      </c>
      <c r="Y650" t="s">
        <v>98</v>
      </c>
      <c r="Z650" t="s">
        <v>325</v>
      </c>
      <c r="AA650" s="6">
        <f>J650/I650</f>
        <v>2.0</v>
      </c>
      <c r="AB650" s="6">
        <f>J650-F650</f>
        <v>0.0</v>
      </c>
      <c r="AC650" s="5">
        <f>L650*(1-S650)</f>
        <v>45.0</v>
      </c>
      <c r="AD650" s="5">
        <f>L650*(1+S650)</f>
        <v>75.0</v>
      </c>
    </row>
    <row r="651" spans="1:30">
      <c r="A651" t="s">
        <v>2207</v>
      </c>
      <c r="B651" t="s">
        <v>42</v>
      </c>
      <c r="C651" t="s">
        <v>2203</v>
      </c>
      <c r="D651" t="s">
        <v>2186</v>
      </c>
      <c r="E651" t="s">
        <v>2187</v>
      </c>
      <c r="F651" s="9">
        <v>1</v>
      </c>
      <c r="G651" t="s">
        <v>164</v>
      </c>
      <c r="H651" s="7">
        <v>0</v>
      </c>
      <c r="I651" s="9">
        <v>1</v>
      </c>
      <c r="J651" s="6">
        <f>CEILING(F651*(1+H651),I651)</f>
        <v>1</v>
      </c>
      <c r="K651" s="9">
        <v>65</v>
      </c>
      <c r="L651" s="5">
        <f>ROUND(J651*K651,2)</f>
        <v>65.0</v>
      </c>
      <c r="M651" s="9">
        <v>0.4</v>
      </c>
      <c r="N651" s="6">
        <f>ROUND(F651*M651,3)</f>
        <v>0.4</v>
      </c>
      <c r="O651" s="5">
        <f>'Labor rates'!B11</f>
        <v>68</v>
      </c>
      <c r="P651" s="5">
        <f>ROUND(N651*O651,2)</f>
        <v>27.2</v>
      </c>
      <c r="Q651" s="9">
        <v>0</v>
      </c>
      <c r="R651" s="5">
        <f>ROUND(L651+P651+Q651,2)</f>
        <v>92.2</v>
      </c>
      <c r="S651" s="7">
        <v>0.25</v>
      </c>
      <c r="T651" s="5">
        <f>ROUND(R651*(1-S651),2)</f>
        <v>69.15</v>
      </c>
      <c r="U651" s="5">
        <f>ROUND(R651*(1+S651),2)</f>
        <v>115.25</v>
      </c>
      <c r="V651" t="s">
        <v>2177</v>
      </c>
      <c r="W651" t="s">
        <v>1738</v>
      </c>
      <c r="X651" t="s">
        <v>2204</v>
      </c>
      <c r="Y651" t="s">
        <v>98</v>
      </c>
      <c r="Z651" t="s">
        <v>325</v>
      </c>
      <c r="AA651" s="6">
        <f>J651/I651</f>
        <v>1.0</v>
      </c>
      <c r="AB651" s="6">
        <f>J651-F651</f>
        <v>0.0</v>
      </c>
      <c r="AC651" s="5">
        <f>L651*(1-S651)</f>
        <v>48.75</v>
      </c>
      <c r="AD651" s="5">
        <f>L651*(1+S651)</f>
        <v>81.25</v>
      </c>
    </row>
    <row r="652" spans="1:30">
      <c r="A652" t="s">
        <v>2208</v>
      </c>
      <c r="B652" t="s">
        <v>42</v>
      </c>
      <c r="C652" t="s">
        <v>2203</v>
      </c>
      <c r="D652" t="s">
        <v>2189</v>
      </c>
      <c r="E652" t="s">
        <v>2190</v>
      </c>
      <c r="F652" s="9">
        <v>1</v>
      </c>
      <c r="G652" t="s">
        <v>164</v>
      </c>
      <c r="H652" s="7">
        <v>0</v>
      </c>
      <c r="I652" s="9">
        <v>1</v>
      </c>
      <c r="J652" s="6">
        <f>CEILING(F652*(1+H652),I652)</f>
        <v>1</v>
      </c>
      <c r="K652" s="9">
        <v>28</v>
      </c>
      <c r="L652" s="5">
        <f>ROUND(J652*K652,2)</f>
        <v>28.0</v>
      </c>
      <c r="M652" s="9">
        <v>0.2</v>
      </c>
      <c r="N652" s="6">
        <f>ROUND(F652*M652,3)</f>
        <v>0.2</v>
      </c>
      <c r="O652" s="5">
        <f>'Labor rates'!B11</f>
        <v>68</v>
      </c>
      <c r="P652" s="5">
        <f>ROUND(N652*O652,2)</f>
        <v>13.6</v>
      </c>
      <c r="Q652" s="9">
        <v>0</v>
      </c>
      <c r="R652" s="5">
        <f>ROUND(L652+P652+Q652,2)</f>
        <v>41.6</v>
      </c>
      <c r="S652" s="7">
        <v>0.25</v>
      </c>
      <c r="T652" s="5">
        <f>ROUND(R652*(1-S652),2)</f>
        <v>31.2</v>
      </c>
      <c r="U652" s="5">
        <f>ROUND(R652*(1+S652),2)</f>
        <v>52.0</v>
      </c>
      <c r="V652" t="s">
        <v>2177</v>
      </c>
      <c r="W652" t="s">
        <v>1738</v>
      </c>
      <c r="X652" t="s">
        <v>2204</v>
      </c>
      <c r="Y652" t="s">
        <v>98</v>
      </c>
      <c r="Z652" t="s">
        <v>325</v>
      </c>
      <c r="AA652" s="6">
        <f>J652/I652</f>
        <v>1.0</v>
      </c>
      <c r="AB652" s="6">
        <f>J652-F652</f>
        <v>0.0</v>
      </c>
      <c r="AC652" s="5">
        <f>L652*(1-S652)</f>
        <v>21.0</v>
      </c>
      <c r="AD652" s="5">
        <f>L652*(1+S652)</f>
        <v>35.0</v>
      </c>
    </row>
    <row r="653" spans="1:30">
      <c r="A653" t="s">
        <v>2209</v>
      </c>
      <c r="B653" t="s">
        <v>42</v>
      </c>
      <c r="C653" t="s">
        <v>2203</v>
      </c>
      <c r="D653" t="s">
        <v>2192</v>
      </c>
      <c r="E653" t="s">
        <v>2193</v>
      </c>
      <c r="F653" s="9">
        <v>3</v>
      </c>
      <c r="G653" t="s">
        <v>164</v>
      </c>
      <c r="H653" s="7">
        <v>0</v>
      </c>
      <c r="I653" s="9">
        <v>1</v>
      </c>
      <c r="J653" s="6">
        <f>CEILING(F653*(1+H653),I653)</f>
        <v>3</v>
      </c>
      <c r="K653" s="9">
        <v>5</v>
      </c>
      <c r="L653" s="5">
        <f>ROUND(J653*K653,2)</f>
        <v>15.0</v>
      </c>
      <c r="M653" s="9">
        <v>0.1</v>
      </c>
      <c r="N653" s="6">
        <f>ROUND(F653*M653,3)</f>
        <v>0.3</v>
      </c>
      <c r="O653" s="5">
        <f>'Labor rates'!B11</f>
        <v>68</v>
      </c>
      <c r="P653" s="5">
        <f>ROUND(N653*O653,2)</f>
        <v>20.4</v>
      </c>
      <c r="Q653" s="9">
        <v>0</v>
      </c>
      <c r="R653" s="5">
        <f>ROUND(L653+P653+Q653,2)</f>
        <v>35.4</v>
      </c>
      <c r="S653" s="7">
        <v>0.25</v>
      </c>
      <c r="T653" s="5">
        <f>ROUND(R653*(1-S653),2)</f>
        <v>26.55</v>
      </c>
      <c r="U653" s="5">
        <f>ROUND(R653*(1+S653),2)</f>
        <v>44.25</v>
      </c>
      <c r="V653" t="s">
        <v>2177</v>
      </c>
      <c r="W653" t="s">
        <v>1738</v>
      </c>
      <c r="X653" t="s">
        <v>2204</v>
      </c>
      <c r="Y653" t="s">
        <v>98</v>
      </c>
      <c r="Z653" t="s">
        <v>325</v>
      </c>
      <c r="AA653" s="6">
        <f>J653/I653</f>
        <v>3.0</v>
      </c>
      <c r="AB653" s="6">
        <f>J653-F653</f>
        <v>0.0</v>
      </c>
      <c r="AC653" s="5">
        <f>L653*(1-S653)</f>
        <v>11.25</v>
      </c>
      <c r="AD653" s="5">
        <f>L653*(1+S653)</f>
        <v>18.75</v>
      </c>
    </row>
    <row r="654" spans="1:30">
      <c r="A654" t="s">
        <v>2210</v>
      </c>
      <c r="B654" t="s">
        <v>42</v>
      </c>
      <c r="C654" t="s">
        <v>2211</v>
      </c>
      <c r="D654" t="s">
        <v>2175</v>
      </c>
      <c r="E654" t="s">
        <v>2176</v>
      </c>
      <c r="F654" s="9">
        <v>1</v>
      </c>
      <c r="G654" t="s">
        <v>164</v>
      </c>
      <c r="H654" s="7">
        <v>0</v>
      </c>
      <c r="I654" s="9">
        <v>1</v>
      </c>
      <c r="J654" s="6">
        <f>CEILING(F654*(1+H654),I654)</f>
        <v>1</v>
      </c>
      <c r="K654" s="9">
        <v>350</v>
      </c>
      <c r="L654" s="5">
        <f>ROUND(J654*K654,2)</f>
        <v>350.0</v>
      </c>
      <c r="M654" s="9">
        <v>0.8</v>
      </c>
      <c r="N654" s="6">
        <f>ROUND(F654*M654,3)</f>
        <v>0.8</v>
      </c>
      <c r="O654" s="5">
        <f>'Labor rates'!B11</f>
        <v>68</v>
      </c>
      <c r="P654" s="5">
        <f>ROUND(N654*O654,2)</f>
        <v>54.4</v>
      </c>
      <c r="Q654" s="9">
        <v>0</v>
      </c>
      <c r="R654" s="5">
        <f>ROUND(L654+P654+Q654,2)</f>
        <v>404.4</v>
      </c>
      <c r="S654" s="7">
        <v>0.25</v>
      </c>
      <c r="T654" s="5">
        <f>ROUND(R654*(1-S654),2)</f>
        <v>303.3</v>
      </c>
      <c r="U654" s="5">
        <f>ROUND(R654*(1+S654),2)</f>
        <v>505.5</v>
      </c>
      <c r="V654" t="s">
        <v>2177</v>
      </c>
      <c r="W654" t="s">
        <v>1738</v>
      </c>
      <c r="X654" t="s">
        <v>2212</v>
      </c>
      <c r="Y654" t="s">
        <v>98</v>
      </c>
      <c r="Z654" t="s">
        <v>325</v>
      </c>
      <c r="AA654" s="6">
        <f>J654/I654</f>
        <v>1.0</v>
      </c>
      <c r="AB654" s="6">
        <f>J654-F654</f>
        <v>0.0</v>
      </c>
      <c r="AC654" s="5">
        <f>L654*(1-S654)</f>
        <v>262.5</v>
      </c>
      <c r="AD654" s="5">
        <f>L654*(1+S654)</f>
        <v>437.5</v>
      </c>
    </row>
    <row r="655" spans="1:30">
      <c r="A655" t="s">
        <v>2213</v>
      </c>
      <c r="B655" t="s">
        <v>42</v>
      </c>
      <c r="C655" t="s">
        <v>2211</v>
      </c>
      <c r="D655" t="s">
        <v>2180</v>
      </c>
      <c r="E655" t="s">
        <v>2181</v>
      </c>
      <c r="F655" s="9">
        <v>7</v>
      </c>
      <c r="G655" t="s">
        <v>94</v>
      </c>
      <c r="H655" s="7">
        <v>0</v>
      </c>
      <c r="I655" s="9">
        <v>1</v>
      </c>
      <c r="J655" s="6">
        <f>CEILING(F655*(1+H655),I655)</f>
        <v>7</v>
      </c>
      <c r="K655" s="9">
        <v>6</v>
      </c>
      <c r="L655" s="5">
        <f>ROUND(J655*K655,2)</f>
        <v>42.0</v>
      </c>
      <c r="M655" s="9">
        <v>0.12</v>
      </c>
      <c r="N655" s="6">
        <f>ROUND(F655*M655,3)</f>
        <v>0.84</v>
      </c>
      <c r="O655" s="5">
        <f>'Labor rates'!B11</f>
        <v>68</v>
      </c>
      <c r="P655" s="5">
        <f>ROUND(N655*O655,2)</f>
        <v>57.12</v>
      </c>
      <c r="Q655" s="9">
        <v>0</v>
      </c>
      <c r="R655" s="5">
        <f>ROUND(L655+P655+Q655,2)</f>
        <v>99.12</v>
      </c>
      <c r="S655" s="7">
        <v>0.25</v>
      </c>
      <c r="T655" s="5">
        <f>ROUND(R655*(1-S655),2)</f>
        <v>74.34</v>
      </c>
      <c r="U655" s="5">
        <f>ROUND(R655*(1+S655),2)</f>
        <v>123.9</v>
      </c>
      <c r="V655" t="s">
        <v>2177</v>
      </c>
      <c r="W655" t="s">
        <v>1738</v>
      </c>
      <c r="X655" t="s">
        <v>2212</v>
      </c>
      <c r="Y655" t="s">
        <v>98</v>
      </c>
      <c r="Z655" t="s">
        <v>325</v>
      </c>
      <c r="AA655" s="6">
        <f>J655/I655</f>
        <v>7.0</v>
      </c>
      <c r="AB655" s="6">
        <f>J655-F655</f>
        <v>0.0</v>
      </c>
      <c r="AC655" s="5">
        <f>L655*(1-S655)</f>
        <v>31.5</v>
      </c>
      <c r="AD655" s="5">
        <f>L655*(1+S655)</f>
        <v>52.5</v>
      </c>
    </row>
    <row r="656" spans="1:30">
      <c r="A656" t="s">
        <v>2214</v>
      </c>
      <c r="B656" t="s">
        <v>42</v>
      </c>
      <c r="C656" t="s">
        <v>2211</v>
      </c>
      <c r="D656" t="s">
        <v>2183</v>
      </c>
      <c r="E656" t="s">
        <v>2184</v>
      </c>
      <c r="F656" s="9">
        <v>2</v>
      </c>
      <c r="G656" t="s">
        <v>164</v>
      </c>
      <c r="H656" s="7">
        <v>0</v>
      </c>
      <c r="I656" s="9">
        <v>1</v>
      </c>
      <c r="J656" s="6">
        <f>CEILING(F656*(1+H656),I656)</f>
        <v>2</v>
      </c>
      <c r="K656" s="9">
        <v>30</v>
      </c>
      <c r="L656" s="5">
        <f>ROUND(J656*K656,2)</f>
        <v>60.0</v>
      </c>
      <c r="M656" s="9">
        <v>0.3</v>
      </c>
      <c r="N656" s="6">
        <f>ROUND(F656*M656,3)</f>
        <v>0.6</v>
      </c>
      <c r="O656" s="5">
        <f>'Labor rates'!B11</f>
        <v>68</v>
      </c>
      <c r="P656" s="5">
        <f>ROUND(N656*O656,2)</f>
        <v>40.8</v>
      </c>
      <c r="Q656" s="9">
        <v>0</v>
      </c>
      <c r="R656" s="5">
        <f>ROUND(L656+P656+Q656,2)</f>
        <v>100.8</v>
      </c>
      <c r="S656" s="7">
        <v>0.25</v>
      </c>
      <c r="T656" s="5">
        <f>ROUND(R656*(1-S656),2)</f>
        <v>75.6</v>
      </c>
      <c r="U656" s="5">
        <f>ROUND(R656*(1+S656),2)</f>
        <v>126.0</v>
      </c>
      <c r="V656" t="s">
        <v>2177</v>
      </c>
      <c r="W656" t="s">
        <v>1738</v>
      </c>
      <c r="X656" t="s">
        <v>2212</v>
      </c>
      <c r="Y656" t="s">
        <v>98</v>
      </c>
      <c r="Z656" t="s">
        <v>325</v>
      </c>
      <c r="AA656" s="6">
        <f>J656/I656</f>
        <v>2.0</v>
      </c>
      <c r="AB656" s="6">
        <f>J656-F656</f>
        <v>0.0</v>
      </c>
      <c r="AC656" s="5">
        <f>L656*(1-S656)</f>
        <v>45.0</v>
      </c>
      <c r="AD656" s="5">
        <f>L656*(1+S656)</f>
        <v>75.0</v>
      </c>
    </row>
    <row r="657" spans="1:30">
      <c r="A657" t="s">
        <v>2215</v>
      </c>
      <c r="B657" t="s">
        <v>42</v>
      </c>
      <c r="C657" t="s">
        <v>2211</v>
      </c>
      <c r="D657" t="s">
        <v>2186</v>
      </c>
      <c r="E657" t="s">
        <v>2187</v>
      </c>
      <c r="F657" s="9">
        <v>1</v>
      </c>
      <c r="G657" t="s">
        <v>164</v>
      </c>
      <c r="H657" s="7">
        <v>0</v>
      </c>
      <c r="I657" s="9">
        <v>1</v>
      </c>
      <c r="J657" s="6">
        <f>CEILING(F657*(1+H657),I657)</f>
        <v>1</v>
      </c>
      <c r="K657" s="9">
        <v>65</v>
      </c>
      <c r="L657" s="5">
        <f>ROUND(J657*K657,2)</f>
        <v>65.0</v>
      </c>
      <c r="M657" s="9">
        <v>0.4</v>
      </c>
      <c r="N657" s="6">
        <f>ROUND(F657*M657,3)</f>
        <v>0.4</v>
      </c>
      <c r="O657" s="5">
        <f>'Labor rates'!B11</f>
        <v>68</v>
      </c>
      <c r="P657" s="5">
        <f>ROUND(N657*O657,2)</f>
        <v>27.2</v>
      </c>
      <c r="Q657" s="9">
        <v>0</v>
      </c>
      <c r="R657" s="5">
        <f>ROUND(L657+P657+Q657,2)</f>
        <v>92.2</v>
      </c>
      <c r="S657" s="7">
        <v>0.25</v>
      </c>
      <c r="T657" s="5">
        <f>ROUND(R657*(1-S657),2)</f>
        <v>69.15</v>
      </c>
      <c r="U657" s="5">
        <f>ROUND(R657*(1+S657),2)</f>
        <v>115.25</v>
      </c>
      <c r="V657" t="s">
        <v>2177</v>
      </c>
      <c r="W657" t="s">
        <v>1738</v>
      </c>
      <c r="X657" t="s">
        <v>2212</v>
      </c>
      <c r="Y657" t="s">
        <v>98</v>
      </c>
      <c r="Z657" t="s">
        <v>325</v>
      </c>
      <c r="AA657" s="6">
        <f>J657/I657</f>
        <v>1.0</v>
      </c>
      <c r="AB657" s="6">
        <f>J657-F657</f>
        <v>0.0</v>
      </c>
      <c r="AC657" s="5">
        <f>L657*(1-S657)</f>
        <v>48.75</v>
      </c>
      <c r="AD657" s="5">
        <f>L657*(1+S657)</f>
        <v>81.25</v>
      </c>
    </row>
    <row r="658" spans="1:30">
      <c r="A658" t="s">
        <v>2216</v>
      </c>
      <c r="B658" t="s">
        <v>42</v>
      </c>
      <c r="C658" t="s">
        <v>2211</v>
      </c>
      <c r="D658" t="s">
        <v>2189</v>
      </c>
      <c r="E658" t="s">
        <v>2190</v>
      </c>
      <c r="F658" s="9">
        <v>1</v>
      </c>
      <c r="G658" t="s">
        <v>164</v>
      </c>
      <c r="H658" s="7">
        <v>0</v>
      </c>
      <c r="I658" s="9">
        <v>1</v>
      </c>
      <c r="J658" s="6">
        <f>CEILING(F658*(1+H658),I658)</f>
        <v>1</v>
      </c>
      <c r="K658" s="9">
        <v>28</v>
      </c>
      <c r="L658" s="5">
        <f>ROUND(J658*K658,2)</f>
        <v>28.0</v>
      </c>
      <c r="M658" s="9">
        <v>0.2</v>
      </c>
      <c r="N658" s="6">
        <f>ROUND(F658*M658,3)</f>
        <v>0.2</v>
      </c>
      <c r="O658" s="5">
        <f>'Labor rates'!B11</f>
        <v>68</v>
      </c>
      <c r="P658" s="5">
        <f>ROUND(N658*O658,2)</f>
        <v>13.6</v>
      </c>
      <c r="Q658" s="9">
        <v>0</v>
      </c>
      <c r="R658" s="5">
        <f>ROUND(L658+P658+Q658,2)</f>
        <v>41.6</v>
      </c>
      <c r="S658" s="7">
        <v>0.25</v>
      </c>
      <c r="T658" s="5">
        <f>ROUND(R658*(1-S658),2)</f>
        <v>31.2</v>
      </c>
      <c r="U658" s="5">
        <f>ROUND(R658*(1+S658),2)</f>
        <v>52.0</v>
      </c>
      <c r="V658" t="s">
        <v>2177</v>
      </c>
      <c r="W658" t="s">
        <v>1738</v>
      </c>
      <c r="X658" t="s">
        <v>2212</v>
      </c>
      <c r="Y658" t="s">
        <v>98</v>
      </c>
      <c r="Z658" t="s">
        <v>325</v>
      </c>
      <c r="AA658" s="6">
        <f>J658/I658</f>
        <v>1.0</v>
      </c>
      <c r="AB658" s="6">
        <f>J658-F658</f>
        <v>0.0</v>
      </c>
      <c r="AC658" s="5">
        <f>L658*(1-S658)</f>
        <v>21.0</v>
      </c>
      <c r="AD658" s="5">
        <f>L658*(1+S658)</f>
        <v>35.0</v>
      </c>
    </row>
    <row r="659" spans="1:30">
      <c r="A659" t="s">
        <v>2217</v>
      </c>
      <c r="B659" t="s">
        <v>42</v>
      </c>
      <c r="C659" t="s">
        <v>2211</v>
      </c>
      <c r="D659" t="s">
        <v>2192</v>
      </c>
      <c r="E659" t="s">
        <v>2193</v>
      </c>
      <c r="F659" s="9">
        <v>3</v>
      </c>
      <c r="G659" t="s">
        <v>164</v>
      </c>
      <c r="H659" s="7">
        <v>0</v>
      </c>
      <c r="I659" s="9">
        <v>1</v>
      </c>
      <c r="J659" s="6">
        <f>CEILING(F659*(1+H659),I659)</f>
        <v>3</v>
      </c>
      <c r="K659" s="9">
        <v>5</v>
      </c>
      <c r="L659" s="5">
        <f>ROUND(J659*K659,2)</f>
        <v>15.0</v>
      </c>
      <c r="M659" s="9">
        <v>0.1</v>
      </c>
      <c r="N659" s="6">
        <f>ROUND(F659*M659,3)</f>
        <v>0.3</v>
      </c>
      <c r="O659" s="5">
        <f>'Labor rates'!B11</f>
        <v>68</v>
      </c>
      <c r="P659" s="5">
        <f>ROUND(N659*O659,2)</f>
        <v>20.4</v>
      </c>
      <c r="Q659" s="9">
        <v>0</v>
      </c>
      <c r="R659" s="5">
        <f>ROUND(L659+P659+Q659,2)</f>
        <v>35.4</v>
      </c>
      <c r="S659" s="7">
        <v>0.25</v>
      </c>
      <c r="T659" s="5">
        <f>ROUND(R659*(1-S659),2)</f>
        <v>26.55</v>
      </c>
      <c r="U659" s="5">
        <f>ROUND(R659*(1+S659),2)</f>
        <v>44.25</v>
      </c>
      <c r="V659" t="s">
        <v>2177</v>
      </c>
      <c r="W659" t="s">
        <v>1738</v>
      </c>
      <c r="X659" t="s">
        <v>2212</v>
      </c>
      <c r="Y659" t="s">
        <v>98</v>
      </c>
      <c r="Z659" t="s">
        <v>325</v>
      </c>
      <c r="AA659" s="6">
        <f>J659/I659</f>
        <v>3.0</v>
      </c>
      <c r="AB659" s="6">
        <f>J659-F659</f>
        <v>0.0</v>
      </c>
      <c r="AC659" s="5">
        <f>L659*(1-S659)</f>
        <v>11.25</v>
      </c>
      <c r="AD659" s="5">
        <f>L659*(1+S659)</f>
        <v>18.75</v>
      </c>
    </row>
    <row r="660" spans="1:30">
      <c r="A660" t="s">
        <v>2218</v>
      </c>
      <c r="B660" t="s">
        <v>42</v>
      </c>
      <c r="C660" t="s">
        <v>2219</v>
      </c>
      <c r="D660" t="s">
        <v>2175</v>
      </c>
      <c r="E660" t="s">
        <v>2176</v>
      </c>
      <c r="F660" s="9">
        <v>1</v>
      </c>
      <c r="G660" t="s">
        <v>164</v>
      </c>
      <c r="H660" s="7">
        <v>0</v>
      </c>
      <c r="I660" s="9">
        <v>1</v>
      </c>
      <c r="J660" s="6">
        <f>CEILING(F660*(1+H660),I660)</f>
        <v>1</v>
      </c>
      <c r="K660" s="9">
        <v>350</v>
      </c>
      <c r="L660" s="5">
        <f>ROUND(J660*K660,2)</f>
        <v>350.0</v>
      </c>
      <c r="M660" s="9">
        <v>0.8</v>
      </c>
      <c r="N660" s="6">
        <f>ROUND(F660*M660,3)</f>
        <v>0.8</v>
      </c>
      <c r="O660" s="5">
        <f>'Labor rates'!B11</f>
        <v>68</v>
      </c>
      <c r="P660" s="5">
        <f>ROUND(N660*O660,2)</f>
        <v>54.4</v>
      </c>
      <c r="Q660" s="9">
        <v>0</v>
      </c>
      <c r="R660" s="5">
        <f>ROUND(L660+P660+Q660,2)</f>
        <v>404.4</v>
      </c>
      <c r="S660" s="7">
        <v>0.25</v>
      </c>
      <c r="T660" s="5">
        <f>ROUND(R660*(1-S660),2)</f>
        <v>303.3</v>
      </c>
      <c r="U660" s="5">
        <f>ROUND(R660*(1+S660),2)</f>
        <v>505.5</v>
      </c>
      <c r="V660" t="s">
        <v>2177</v>
      </c>
      <c r="W660" t="s">
        <v>1738</v>
      </c>
      <c r="X660" t="s">
        <v>2220</v>
      </c>
      <c r="Y660" t="s">
        <v>98</v>
      </c>
      <c r="Z660" t="s">
        <v>325</v>
      </c>
      <c r="AA660" s="6">
        <f>J660/I660</f>
        <v>1.0</v>
      </c>
      <c r="AB660" s="6">
        <f>J660-F660</f>
        <v>0.0</v>
      </c>
      <c r="AC660" s="5">
        <f>L660*(1-S660)</f>
        <v>262.5</v>
      </c>
      <c r="AD660" s="5">
        <f>L660*(1+S660)</f>
        <v>437.5</v>
      </c>
    </row>
    <row r="661" spans="1:30">
      <c r="A661" t="s">
        <v>2221</v>
      </c>
      <c r="B661" t="s">
        <v>42</v>
      </c>
      <c r="C661" t="s">
        <v>2219</v>
      </c>
      <c r="D661" t="s">
        <v>2180</v>
      </c>
      <c r="E661" t="s">
        <v>2181</v>
      </c>
      <c r="F661" s="9">
        <v>10</v>
      </c>
      <c r="G661" t="s">
        <v>94</v>
      </c>
      <c r="H661" s="7">
        <v>0</v>
      </c>
      <c r="I661" s="9">
        <v>1</v>
      </c>
      <c r="J661" s="6">
        <f>CEILING(F661*(1+H661),I661)</f>
        <v>10</v>
      </c>
      <c r="K661" s="9">
        <v>6</v>
      </c>
      <c r="L661" s="5">
        <f>ROUND(J661*K661,2)</f>
        <v>60.0</v>
      </c>
      <c r="M661" s="9">
        <v>0.12</v>
      </c>
      <c r="N661" s="6">
        <f>ROUND(F661*M661,3)</f>
        <v>1.2</v>
      </c>
      <c r="O661" s="5">
        <f>'Labor rates'!B11</f>
        <v>68</v>
      </c>
      <c r="P661" s="5">
        <f>ROUND(N661*O661,2)</f>
        <v>81.6</v>
      </c>
      <c r="Q661" s="9">
        <v>0</v>
      </c>
      <c r="R661" s="5">
        <f>ROUND(L661+P661+Q661,2)</f>
        <v>141.6</v>
      </c>
      <c r="S661" s="7">
        <v>0.25</v>
      </c>
      <c r="T661" s="5">
        <f>ROUND(R661*(1-S661),2)</f>
        <v>106.2</v>
      </c>
      <c r="U661" s="5">
        <f>ROUND(R661*(1+S661),2)</f>
        <v>177.0</v>
      </c>
      <c r="V661" t="s">
        <v>2177</v>
      </c>
      <c r="W661" t="s">
        <v>1738</v>
      </c>
      <c r="X661" t="s">
        <v>2220</v>
      </c>
      <c r="Y661" t="s">
        <v>98</v>
      </c>
      <c r="Z661" t="s">
        <v>325</v>
      </c>
      <c r="AA661" s="6">
        <f>J661/I661</f>
        <v>10.0</v>
      </c>
      <c r="AB661" s="6">
        <f>J661-F661</f>
        <v>0.0</v>
      </c>
      <c r="AC661" s="5">
        <f>L661*(1-S661)</f>
        <v>45.0</v>
      </c>
      <c r="AD661" s="5">
        <f>L661*(1+S661)</f>
        <v>75.0</v>
      </c>
    </row>
    <row r="662" spans="1:30">
      <c r="A662" t="s">
        <v>2222</v>
      </c>
      <c r="B662" t="s">
        <v>42</v>
      </c>
      <c r="C662" t="s">
        <v>2219</v>
      </c>
      <c r="D662" t="s">
        <v>2183</v>
      </c>
      <c r="E662" t="s">
        <v>2184</v>
      </c>
      <c r="F662" s="9">
        <v>2</v>
      </c>
      <c r="G662" t="s">
        <v>164</v>
      </c>
      <c r="H662" s="7">
        <v>0</v>
      </c>
      <c r="I662" s="9">
        <v>1</v>
      </c>
      <c r="J662" s="6">
        <f>CEILING(F662*(1+H662),I662)</f>
        <v>2</v>
      </c>
      <c r="K662" s="9">
        <v>30</v>
      </c>
      <c r="L662" s="5">
        <f>ROUND(J662*K662,2)</f>
        <v>60.0</v>
      </c>
      <c r="M662" s="9">
        <v>0.3</v>
      </c>
      <c r="N662" s="6">
        <f>ROUND(F662*M662,3)</f>
        <v>0.6</v>
      </c>
      <c r="O662" s="5">
        <f>'Labor rates'!B11</f>
        <v>68</v>
      </c>
      <c r="P662" s="5">
        <f>ROUND(N662*O662,2)</f>
        <v>40.8</v>
      </c>
      <c r="Q662" s="9">
        <v>0</v>
      </c>
      <c r="R662" s="5">
        <f>ROUND(L662+P662+Q662,2)</f>
        <v>100.8</v>
      </c>
      <c r="S662" s="7">
        <v>0.25</v>
      </c>
      <c r="T662" s="5">
        <f>ROUND(R662*(1-S662),2)</f>
        <v>75.6</v>
      </c>
      <c r="U662" s="5">
        <f>ROUND(R662*(1+S662),2)</f>
        <v>126.0</v>
      </c>
      <c r="V662" t="s">
        <v>2177</v>
      </c>
      <c r="W662" t="s">
        <v>1738</v>
      </c>
      <c r="X662" t="s">
        <v>2220</v>
      </c>
      <c r="Y662" t="s">
        <v>98</v>
      </c>
      <c r="Z662" t="s">
        <v>325</v>
      </c>
      <c r="AA662" s="6">
        <f>J662/I662</f>
        <v>2.0</v>
      </c>
      <c r="AB662" s="6">
        <f>J662-F662</f>
        <v>0.0</v>
      </c>
      <c r="AC662" s="5">
        <f>L662*(1-S662)</f>
        <v>45.0</v>
      </c>
      <c r="AD662" s="5">
        <f>L662*(1+S662)</f>
        <v>75.0</v>
      </c>
    </row>
    <row r="663" spans="1:30">
      <c r="A663" t="s">
        <v>2223</v>
      </c>
      <c r="B663" t="s">
        <v>42</v>
      </c>
      <c r="C663" t="s">
        <v>2219</v>
      </c>
      <c r="D663" t="s">
        <v>2186</v>
      </c>
      <c r="E663" t="s">
        <v>2187</v>
      </c>
      <c r="F663" s="9">
        <v>1</v>
      </c>
      <c r="G663" t="s">
        <v>164</v>
      </c>
      <c r="H663" s="7">
        <v>0</v>
      </c>
      <c r="I663" s="9">
        <v>1</v>
      </c>
      <c r="J663" s="6">
        <f>CEILING(F663*(1+H663),I663)</f>
        <v>1</v>
      </c>
      <c r="K663" s="9">
        <v>65</v>
      </c>
      <c r="L663" s="5">
        <f>ROUND(J663*K663,2)</f>
        <v>65.0</v>
      </c>
      <c r="M663" s="9">
        <v>0.4</v>
      </c>
      <c r="N663" s="6">
        <f>ROUND(F663*M663,3)</f>
        <v>0.4</v>
      </c>
      <c r="O663" s="5">
        <f>'Labor rates'!B11</f>
        <v>68</v>
      </c>
      <c r="P663" s="5">
        <f>ROUND(N663*O663,2)</f>
        <v>27.2</v>
      </c>
      <c r="Q663" s="9">
        <v>0</v>
      </c>
      <c r="R663" s="5">
        <f>ROUND(L663+P663+Q663,2)</f>
        <v>92.2</v>
      </c>
      <c r="S663" s="7">
        <v>0.25</v>
      </c>
      <c r="T663" s="5">
        <f>ROUND(R663*(1-S663),2)</f>
        <v>69.15</v>
      </c>
      <c r="U663" s="5">
        <f>ROUND(R663*(1+S663),2)</f>
        <v>115.25</v>
      </c>
      <c r="V663" t="s">
        <v>2177</v>
      </c>
      <c r="W663" t="s">
        <v>1738</v>
      </c>
      <c r="X663" t="s">
        <v>2220</v>
      </c>
      <c r="Y663" t="s">
        <v>98</v>
      </c>
      <c r="Z663" t="s">
        <v>325</v>
      </c>
      <c r="AA663" s="6">
        <f>J663/I663</f>
        <v>1.0</v>
      </c>
      <c r="AB663" s="6">
        <f>J663-F663</f>
        <v>0.0</v>
      </c>
      <c r="AC663" s="5">
        <f>L663*(1-S663)</f>
        <v>48.75</v>
      </c>
      <c r="AD663" s="5">
        <f>L663*(1+S663)</f>
        <v>81.25</v>
      </c>
    </row>
    <row r="664" spans="1:30">
      <c r="A664" t="s">
        <v>2224</v>
      </c>
      <c r="B664" t="s">
        <v>42</v>
      </c>
      <c r="C664" t="s">
        <v>2219</v>
      </c>
      <c r="D664" t="s">
        <v>2189</v>
      </c>
      <c r="E664" t="s">
        <v>2190</v>
      </c>
      <c r="F664" s="9">
        <v>1</v>
      </c>
      <c r="G664" t="s">
        <v>164</v>
      </c>
      <c r="H664" s="7">
        <v>0</v>
      </c>
      <c r="I664" s="9">
        <v>1</v>
      </c>
      <c r="J664" s="6">
        <f>CEILING(F664*(1+H664),I664)</f>
        <v>1</v>
      </c>
      <c r="K664" s="9">
        <v>28</v>
      </c>
      <c r="L664" s="5">
        <f>ROUND(J664*K664,2)</f>
        <v>28.0</v>
      </c>
      <c r="M664" s="9">
        <v>0.2</v>
      </c>
      <c r="N664" s="6">
        <f>ROUND(F664*M664,3)</f>
        <v>0.2</v>
      </c>
      <c r="O664" s="5">
        <f>'Labor rates'!B11</f>
        <v>68</v>
      </c>
      <c r="P664" s="5">
        <f>ROUND(N664*O664,2)</f>
        <v>13.6</v>
      </c>
      <c r="Q664" s="9">
        <v>0</v>
      </c>
      <c r="R664" s="5">
        <f>ROUND(L664+P664+Q664,2)</f>
        <v>41.6</v>
      </c>
      <c r="S664" s="7">
        <v>0.25</v>
      </c>
      <c r="T664" s="5">
        <f>ROUND(R664*(1-S664),2)</f>
        <v>31.2</v>
      </c>
      <c r="U664" s="5">
        <f>ROUND(R664*(1+S664),2)</f>
        <v>52.0</v>
      </c>
      <c r="V664" t="s">
        <v>2177</v>
      </c>
      <c r="W664" t="s">
        <v>1738</v>
      </c>
      <c r="X664" t="s">
        <v>2220</v>
      </c>
      <c r="Y664" t="s">
        <v>98</v>
      </c>
      <c r="Z664" t="s">
        <v>325</v>
      </c>
      <c r="AA664" s="6">
        <f>J664/I664</f>
        <v>1.0</v>
      </c>
      <c r="AB664" s="6">
        <f>J664-F664</f>
        <v>0.0</v>
      </c>
      <c r="AC664" s="5">
        <f>L664*(1-S664)</f>
        <v>21.0</v>
      </c>
      <c r="AD664" s="5">
        <f>L664*(1+S664)</f>
        <v>35.0</v>
      </c>
    </row>
    <row r="665" spans="1:30">
      <c r="A665" t="s">
        <v>2225</v>
      </c>
      <c r="B665" t="s">
        <v>42</v>
      </c>
      <c r="C665" t="s">
        <v>2219</v>
      </c>
      <c r="D665" t="s">
        <v>2192</v>
      </c>
      <c r="E665" t="s">
        <v>2193</v>
      </c>
      <c r="F665" s="9">
        <v>4</v>
      </c>
      <c r="G665" t="s">
        <v>164</v>
      </c>
      <c r="H665" s="7">
        <v>0</v>
      </c>
      <c r="I665" s="9">
        <v>1</v>
      </c>
      <c r="J665" s="6">
        <f>CEILING(F665*(1+H665),I665)</f>
        <v>4</v>
      </c>
      <c r="K665" s="9">
        <v>5</v>
      </c>
      <c r="L665" s="5">
        <f>ROUND(J665*K665,2)</f>
        <v>20.0</v>
      </c>
      <c r="M665" s="9">
        <v>0.1</v>
      </c>
      <c r="N665" s="6">
        <f>ROUND(F665*M665,3)</f>
        <v>0.4</v>
      </c>
      <c r="O665" s="5">
        <f>'Labor rates'!B11</f>
        <v>68</v>
      </c>
      <c r="P665" s="5">
        <f>ROUND(N665*O665,2)</f>
        <v>27.2</v>
      </c>
      <c r="Q665" s="9">
        <v>0</v>
      </c>
      <c r="R665" s="5">
        <f>ROUND(L665+P665+Q665,2)</f>
        <v>47.2</v>
      </c>
      <c r="S665" s="7">
        <v>0.25</v>
      </c>
      <c r="T665" s="5">
        <f>ROUND(R665*(1-S665),2)</f>
        <v>35.4</v>
      </c>
      <c r="U665" s="5">
        <f>ROUND(R665*(1+S665),2)</f>
        <v>59.0</v>
      </c>
      <c r="V665" t="s">
        <v>2177</v>
      </c>
      <c r="W665" t="s">
        <v>1738</v>
      </c>
      <c r="X665" t="s">
        <v>2220</v>
      </c>
      <c r="Y665" t="s">
        <v>98</v>
      </c>
      <c r="Z665" t="s">
        <v>325</v>
      </c>
      <c r="AA665" s="6">
        <f>J665/I665</f>
        <v>4.0</v>
      </c>
      <c r="AB665" s="6">
        <f>J665-F665</f>
        <v>0.0</v>
      </c>
      <c r="AC665" s="5">
        <f>L665*(1-S665)</f>
        <v>15.0</v>
      </c>
      <c r="AD665" s="5">
        <f>L665*(1+S665)</f>
        <v>25.0</v>
      </c>
    </row>
    <row r="666" spans="1:30">
      <c r="A666" t="s">
        <v>2226</v>
      </c>
      <c r="B666" t="s">
        <v>42</v>
      </c>
      <c r="C666" t="s">
        <v>2227</v>
      </c>
      <c r="D666" t="s">
        <v>2228</v>
      </c>
      <c r="E666" t="s">
        <v>2229</v>
      </c>
      <c r="F666" s="9">
        <v>20</v>
      </c>
      <c r="G666" t="s">
        <v>94</v>
      </c>
      <c r="H666" s="7">
        <v>0</v>
      </c>
      <c r="I666" s="9">
        <v>1</v>
      </c>
      <c r="J666" s="6">
        <f>CEILING(F666*(1+H666),I666)</f>
        <v>20</v>
      </c>
      <c r="K666" s="9">
        <v>3.5</v>
      </c>
      <c r="L666" s="5">
        <f>ROUND(J666*K666,2)</f>
        <v>70.0</v>
      </c>
      <c r="M666" s="9">
        <v>0.12</v>
      </c>
      <c r="N666" s="6">
        <f>ROUND(F666*M666,3)</f>
        <v>2.4</v>
      </c>
      <c r="O666" s="5">
        <f>'Labor rates'!B11</f>
        <v>68</v>
      </c>
      <c r="P666" s="5">
        <f>ROUND(N666*O666,2)</f>
        <v>163.2</v>
      </c>
      <c r="Q666" s="9">
        <v>0</v>
      </c>
      <c r="R666" s="5">
        <f>ROUND(L666+P666+Q666,2)</f>
        <v>233.2</v>
      </c>
      <c r="S666" s="7">
        <v>0.3</v>
      </c>
      <c r="T666" s="5">
        <f>ROUND(R666*(1-S666),2)</f>
        <v>163.24</v>
      </c>
      <c r="U666" s="5">
        <f>ROUND(R666*(1+S666),2)</f>
        <v>303.16</v>
      </c>
      <c r="V666" t="s">
        <v>95</v>
      </c>
      <c r="W666" t="s">
        <v>2230</v>
      </c>
      <c r="X666" t="s">
        <v>2231</v>
      </c>
      <c r="Y666" t="s">
        <v>98</v>
      </c>
      <c r="Z666" t="s">
        <v>325</v>
      </c>
      <c r="AA666" s="6">
        <f>J666/I666</f>
        <v>20.0</v>
      </c>
      <c r="AB666" s="6">
        <f>J666-F666</f>
        <v>0.0</v>
      </c>
      <c r="AC666" s="5">
        <f>L666*(1-S666)</f>
        <v>49.0</v>
      </c>
      <c r="AD666" s="5">
        <f>L666*(1+S666)</f>
        <v>91.0</v>
      </c>
    </row>
    <row r="667" spans="1:30">
      <c r="A667" t="s">
        <v>2232</v>
      </c>
      <c r="B667" t="s">
        <v>42</v>
      </c>
      <c r="C667" t="s">
        <v>2227</v>
      </c>
      <c r="D667" t="s">
        <v>2233</v>
      </c>
      <c r="E667" t="s">
        <v>2234</v>
      </c>
      <c r="F667" s="9">
        <v>3</v>
      </c>
      <c r="G667" t="s">
        <v>164</v>
      </c>
      <c r="H667" s="7">
        <v>0</v>
      </c>
      <c r="I667" s="9">
        <v>1</v>
      </c>
      <c r="J667" s="6">
        <f>CEILING(F667*(1+H667),I667)</f>
        <v>3</v>
      </c>
      <c r="K667" s="9">
        <v>12</v>
      </c>
      <c r="L667" s="5">
        <f>ROUND(J667*K667,2)</f>
        <v>36.0</v>
      </c>
      <c r="M667" s="9">
        <v>0.25</v>
      </c>
      <c r="N667" s="6">
        <f>ROUND(F667*M667,3)</f>
        <v>0.75</v>
      </c>
      <c r="O667" s="5">
        <f>'Labor rates'!B11</f>
        <v>68</v>
      </c>
      <c r="P667" s="5">
        <f>ROUND(N667*O667,2)</f>
        <v>51.0</v>
      </c>
      <c r="Q667" s="9">
        <v>0</v>
      </c>
      <c r="R667" s="5">
        <f>ROUND(L667+P667+Q667,2)</f>
        <v>87.0</v>
      </c>
      <c r="S667" s="7">
        <v>0.3</v>
      </c>
      <c r="T667" s="5">
        <f>ROUND(R667*(1-S667),2)</f>
        <v>60.9</v>
      </c>
      <c r="U667" s="5">
        <f>ROUND(R667*(1+S667),2)</f>
        <v>113.1</v>
      </c>
      <c r="V667" t="s">
        <v>95</v>
      </c>
      <c r="W667" t="s">
        <v>2230</v>
      </c>
      <c r="X667" t="s">
        <v>2235</v>
      </c>
      <c r="Y667" t="s">
        <v>98</v>
      </c>
      <c r="Z667" t="s">
        <v>325</v>
      </c>
      <c r="AA667" s="6">
        <f>J667/I667</f>
        <v>3.0</v>
      </c>
      <c r="AB667" s="6">
        <f>J667-F667</f>
        <v>0.0</v>
      </c>
      <c r="AC667" s="5">
        <f>L667*(1-S667)</f>
        <v>25.2</v>
      </c>
      <c r="AD667" s="5">
        <f>L667*(1+S667)</f>
        <v>46.800000000000004</v>
      </c>
    </row>
    <row r="668" spans="1:30">
      <c r="A668" t="s">
        <v>2236</v>
      </c>
      <c r="B668" t="s">
        <v>42</v>
      </c>
      <c r="C668" t="s">
        <v>2227</v>
      </c>
      <c r="D668" t="s">
        <v>2237</v>
      </c>
      <c r="E668" t="s">
        <v>2238</v>
      </c>
      <c r="F668" s="9">
        <v>1</v>
      </c>
      <c r="G668" t="s">
        <v>164</v>
      </c>
      <c r="H668" s="7">
        <v>0</v>
      </c>
      <c r="I668" s="9">
        <v>1</v>
      </c>
      <c r="J668" s="6">
        <f>CEILING(F668*(1+H668),I668)</f>
        <v>1</v>
      </c>
      <c r="K668" s="9">
        <v>35</v>
      </c>
      <c r="L668" s="5">
        <f>ROUND(J668*K668,2)</f>
        <v>35.0</v>
      </c>
      <c r="M668" s="9">
        <v>0.4</v>
      </c>
      <c r="N668" s="6">
        <f>ROUND(F668*M668,3)</f>
        <v>0.4</v>
      </c>
      <c r="O668" s="5">
        <f>'Labor rates'!B11</f>
        <v>68</v>
      </c>
      <c r="P668" s="5">
        <f>ROUND(N668*O668,2)</f>
        <v>27.2</v>
      </c>
      <c r="Q668" s="9">
        <v>0</v>
      </c>
      <c r="R668" s="5">
        <f>ROUND(L668+P668+Q668,2)</f>
        <v>62.2</v>
      </c>
      <c r="S668" s="7">
        <v>0.3</v>
      </c>
      <c r="T668" s="5">
        <f>ROUND(R668*(1-S668),2)</f>
        <v>43.54</v>
      </c>
      <c r="U668" s="5">
        <f>ROUND(R668*(1+S668),2)</f>
        <v>80.86</v>
      </c>
      <c r="V668" t="s">
        <v>95</v>
      </c>
      <c r="W668" t="s">
        <v>2230</v>
      </c>
      <c r="X668" t="s">
        <v>2239</v>
      </c>
      <c r="Y668" t="s">
        <v>98</v>
      </c>
      <c r="Z668" t="s">
        <v>325</v>
      </c>
      <c r="AA668" s="6">
        <f>J668/I668</f>
        <v>1.0</v>
      </c>
      <c r="AB668" s="6">
        <f>J668-F668</f>
        <v>0.0</v>
      </c>
      <c r="AC668" s="5">
        <f>L668*(1-S668)</f>
        <v>24.5</v>
      </c>
      <c r="AD668" s="5">
        <f>L668*(1+S668)</f>
        <v>45.5</v>
      </c>
    </row>
    <row r="669" spans="1:30">
      <c r="A669" t="s">
        <v>2240</v>
      </c>
      <c r="B669" t="s">
        <v>42</v>
      </c>
      <c r="C669" t="s">
        <v>2227</v>
      </c>
      <c r="D669" t="s">
        <v>2241</v>
      </c>
      <c r="E669" t="s">
        <v>2242</v>
      </c>
      <c r="F669" s="9">
        <v>1</v>
      </c>
      <c r="G669" t="s">
        <v>164</v>
      </c>
      <c r="H669" s="7">
        <v>0</v>
      </c>
      <c r="I669" s="9">
        <v>1</v>
      </c>
      <c r="J669" s="6">
        <f>CEILING(F669*(1+H669),I669)</f>
        <v>1</v>
      </c>
      <c r="K669" s="9">
        <v>25</v>
      </c>
      <c r="L669" s="5">
        <f>ROUND(J669*K669,2)</f>
        <v>25.0</v>
      </c>
      <c r="M669" s="9">
        <v>0.25</v>
      </c>
      <c r="N669" s="6">
        <f>ROUND(F669*M669,3)</f>
        <v>0.25</v>
      </c>
      <c r="O669" s="5">
        <f>'Labor rates'!B11</f>
        <v>68</v>
      </c>
      <c r="P669" s="5">
        <f>ROUND(N669*O669,2)</f>
        <v>17.0</v>
      </c>
      <c r="Q669" s="9">
        <v>0</v>
      </c>
      <c r="R669" s="5">
        <f>ROUND(L669+P669+Q669,2)</f>
        <v>42.0</v>
      </c>
      <c r="S669" s="7">
        <v>0.3</v>
      </c>
      <c r="T669" s="5">
        <f>ROUND(R669*(1-S669),2)</f>
        <v>29.4</v>
      </c>
      <c r="U669" s="5">
        <f>ROUND(R669*(1+S669),2)</f>
        <v>54.6</v>
      </c>
      <c r="V669" t="s">
        <v>95</v>
      </c>
      <c r="W669" t="s">
        <v>2230</v>
      </c>
      <c r="X669" t="s">
        <v>2243</v>
      </c>
      <c r="Y669" t="s">
        <v>98</v>
      </c>
      <c r="Z669" t="s">
        <v>325</v>
      </c>
      <c r="AA669" s="6">
        <f>J669/I669</f>
        <v>1.0</v>
      </c>
      <c r="AB669" s="6">
        <f>J669-F669</f>
        <v>0.0</v>
      </c>
      <c r="AC669" s="5">
        <f>L669*(1-S669)</f>
        <v>17.5</v>
      </c>
      <c r="AD669" s="5">
        <f>L669*(1+S669)</f>
        <v>32.5</v>
      </c>
    </row>
    <row r="670" spans="1:30">
      <c r="A670" t="s">
        <v>2244</v>
      </c>
      <c r="B670" t="s">
        <v>42</v>
      </c>
      <c r="C670" t="s">
        <v>2227</v>
      </c>
      <c r="D670" t="s">
        <v>2245</v>
      </c>
      <c r="E670" t="s">
        <v>2246</v>
      </c>
      <c r="F670" s="9">
        <v>50</v>
      </c>
      <c r="G670" t="s">
        <v>94</v>
      </c>
      <c r="H670" s="7">
        <v>0</v>
      </c>
      <c r="I670" s="9">
        <v>1</v>
      </c>
      <c r="J670" s="6">
        <f>CEILING(F670*(1+H670),I670)</f>
        <v>50</v>
      </c>
      <c r="K670" s="9">
        <v>8</v>
      </c>
      <c r="L670" s="5">
        <f>ROUND(J670*K670,2)</f>
        <v>400.0</v>
      </c>
      <c r="M670" s="9">
        <v>0.14</v>
      </c>
      <c r="N670" s="6">
        <f>ROUND(F670*M670,3)</f>
        <v>7.0</v>
      </c>
      <c r="O670" s="5">
        <f>'Labor rates'!B11</f>
        <v>68</v>
      </c>
      <c r="P670" s="5">
        <f>ROUND(N670*O670,2)</f>
        <v>476.0</v>
      </c>
      <c r="Q670" s="9">
        <v>0</v>
      </c>
      <c r="R670" s="5">
        <f>ROUND(L670+P670+Q670,2)</f>
        <v>876.0</v>
      </c>
      <c r="S670" s="7">
        <v>0.3</v>
      </c>
      <c r="T670" s="5">
        <f>ROUND(R670*(1-S670),2)</f>
        <v>613.2</v>
      </c>
      <c r="U670" s="5">
        <f>ROUND(R670*(1+S670),2)</f>
        <v>1138.8</v>
      </c>
      <c r="V670" t="s">
        <v>95</v>
      </c>
      <c r="W670" t="s">
        <v>2230</v>
      </c>
      <c r="X670" t="s">
        <v>2247</v>
      </c>
      <c r="Y670" t="s">
        <v>98</v>
      </c>
      <c r="Z670" t="s">
        <v>325</v>
      </c>
      <c r="AA670" s="6">
        <f>J670/I670</f>
        <v>50.0</v>
      </c>
      <c r="AB670" s="6">
        <f>J670-F670</f>
        <v>0.0</v>
      </c>
      <c r="AC670" s="5">
        <f>L670*(1-S670)</f>
        <v>280.0</v>
      </c>
      <c r="AD670" s="5">
        <f>L670*(1+S670)</f>
        <v>520.0</v>
      </c>
    </row>
    <row r="671" spans="1:30">
      <c r="A671" t="s">
        <v>2248</v>
      </c>
      <c r="B671" t="s">
        <v>42</v>
      </c>
      <c r="C671" t="s">
        <v>2227</v>
      </c>
      <c r="D671" t="s">
        <v>2249</v>
      </c>
      <c r="E671" t="s">
        <v>2250</v>
      </c>
      <c r="F671" s="9">
        <v>6</v>
      </c>
      <c r="G671" t="s">
        <v>164</v>
      </c>
      <c r="H671" s="7">
        <v>0</v>
      </c>
      <c r="I671" s="9">
        <v>1</v>
      </c>
      <c r="J671" s="6">
        <f>CEILING(F671*(1+H671),I671)</f>
        <v>6</v>
      </c>
      <c r="K671" s="9">
        <v>32</v>
      </c>
      <c r="L671" s="5">
        <f>ROUND(J671*K671,2)</f>
        <v>192.0</v>
      </c>
      <c r="M671" s="9">
        <v>0.35</v>
      </c>
      <c r="N671" s="6">
        <f>ROUND(F671*M671,3)</f>
        <v>2.1</v>
      </c>
      <c r="O671" s="5">
        <f>'Labor rates'!B11</f>
        <v>68</v>
      </c>
      <c r="P671" s="5">
        <f>ROUND(N671*O671,2)</f>
        <v>142.8</v>
      </c>
      <c r="Q671" s="9">
        <v>0</v>
      </c>
      <c r="R671" s="5">
        <f>ROUND(L671+P671+Q671,2)</f>
        <v>334.8</v>
      </c>
      <c r="S671" s="7">
        <v>0.3</v>
      </c>
      <c r="T671" s="5">
        <f>ROUND(R671*(1-S671),2)</f>
        <v>234.36</v>
      </c>
      <c r="U671" s="5">
        <f>ROUND(R671*(1+S671),2)</f>
        <v>435.24</v>
      </c>
      <c r="V671" t="s">
        <v>95</v>
      </c>
      <c r="W671" t="s">
        <v>2230</v>
      </c>
      <c r="X671" t="s">
        <v>2251</v>
      </c>
      <c r="Y671" t="s">
        <v>98</v>
      </c>
      <c r="Z671" t="s">
        <v>325</v>
      </c>
      <c r="AA671" s="6">
        <f>J671/I671</f>
        <v>6.0</v>
      </c>
      <c r="AB671" s="6">
        <f>J671-F671</f>
        <v>0.0</v>
      </c>
      <c r="AC671" s="5">
        <f>L671*(1-S671)</f>
        <v>134.39999999999998</v>
      </c>
      <c r="AD671" s="5">
        <f>L671*(1+S671)</f>
        <v>249.60000000000002</v>
      </c>
    </row>
    <row r="672" spans="1:30">
      <c r="A672" t="s">
        <v>2252</v>
      </c>
      <c r="B672" t="s">
        <v>42</v>
      </c>
      <c r="C672" t="s">
        <v>2227</v>
      </c>
      <c r="D672" t="s">
        <v>2253</v>
      </c>
      <c r="E672" t="s">
        <v>2254</v>
      </c>
      <c r="F672" s="9">
        <v>2</v>
      </c>
      <c r="G672" t="s">
        <v>164</v>
      </c>
      <c r="H672" s="7">
        <v>0</v>
      </c>
      <c r="I672" s="9">
        <v>1</v>
      </c>
      <c r="J672" s="6">
        <f>CEILING(F672*(1+H672),I672)</f>
        <v>2</v>
      </c>
      <c r="K672" s="9">
        <v>85</v>
      </c>
      <c r="L672" s="5">
        <f>ROUND(J672*K672,2)</f>
        <v>170.0</v>
      </c>
      <c r="M672" s="9">
        <v>0.6</v>
      </c>
      <c r="N672" s="6">
        <f>ROUND(F672*M672,3)</f>
        <v>1.2</v>
      </c>
      <c r="O672" s="5">
        <f>'Labor rates'!B11</f>
        <v>68</v>
      </c>
      <c r="P672" s="5">
        <f>ROUND(N672*O672,2)</f>
        <v>81.6</v>
      </c>
      <c r="Q672" s="9">
        <v>0</v>
      </c>
      <c r="R672" s="5">
        <f>ROUND(L672+P672+Q672,2)</f>
        <v>251.6</v>
      </c>
      <c r="S672" s="7">
        <v>0.3</v>
      </c>
      <c r="T672" s="5">
        <f>ROUND(R672*(1-S672),2)</f>
        <v>176.12</v>
      </c>
      <c r="U672" s="5">
        <f>ROUND(R672*(1+S672),2)</f>
        <v>327.08</v>
      </c>
      <c r="V672" t="s">
        <v>95</v>
      </c>
      <c r="W672" t="s">
        <v>2230</v>
      </c>
      <c r="X672" t="s">
        <v>2255</v>
      </c>
      <c r="Y672" t="s">
        <v>98</v>
      </c>
      <c r="Z672" t="s">
        <v>325</v>
      </c>
      <c r="AA672" s="6">
        <f>J672/I672</f>
        <v>2.0</v>
      </c>
      <c r="AB672" s="6">
        <f>J672-F672</f>
        <v>0.0</v>
      </c>
      <c r="AC672" s="5">
        <f>L672*(1-S672)</f>
        <v>118.99999999999999</v>
      </c>
      <c r="AD672" s="5">
        <f>L672*(1+S672)</f>
        <v>221.0</v>
      </c>
    </row>
    <row r="673" spans="1:30">
      <c r="A673" t="s">
        <v>2256</v>
      </c>
      <c r="B673" t="s">
        <v>42</v>
      </c>
      <c r="C673" t="s">
        <v>2227</v>
      </c>
      <c r="D673" t="s">
        <v>2257</v>
      </c>
      <c r="E673" t="s">
        <v>2258</v>
      </c>
      <c r="F673" s="9">
        <v>2</v>
      </c>
      <c r="G673" t="s">
        <v>164</v>
      </c>
      <c r="H673" s="7">
        <v>0</v>
      </c>
      <c r="I673" s="9">
        <v>1</v>
      </c>
      <c r="J673" s="6">
        <f>CEILING(F673*(1+H673),I673)</f>
        <v>2</v>
      </c>
      <c r="K673" s="9">
        <v>55</v>
      </c>
      <c r="L673" s="5">
        <f>ROUND(J673*K673,2)</f>
        <v>110.0</v>
      </c>
      <c r="M673" s="9">
        <v>0.6</v>
      </c>
      <c r="N673" s="6">
        <f>ROUND(F673*M673,3)</f>
        <v>1.2</v>
      </c>
      <c r="O673" s="5">
        <f>'Labor rates'!B11</f>
        <v>68</v>
      </c>
      <c r="P673" s="5">
        <f>ROUND(N673*O673,2)</f>
        <v>81.6</v>
      </c>
      <c r="Q673" s="9">
        <v>0</v>
      </c>
      <c r="R673" s="5">
        <f>ROUND(L673+P673+Q673,2)</f>
        <v>191.6</v>
      </c>
      <c r="S673" s="7">
        <v>0.3</v>
      </c>
      <c r="T673" s="5">
        <f>ROUND(R673*(1-S673),2)</f>
        <v>134.12</v>
      </c>
      <c r="U673" s="5">
        <f>ROUND(R673*(1+S673),2)</f>
        <v>249.08</v>
      </c>
      <c r="V673" t="s">
        <v>95</v>
      </c>
      <c r="W673" t="s">
        <v>2230</v>
      </c>
      <c r="X673" t="s">
        <v>2259</v>
      </c>
      <c r="Y673" t="s">
        <v>98</v>
      </c>
      <c r="Z673" t="s">
        <v>325</v>
      </c>
      <c r="AA673" s="6">
        <f>J673/I673</f>
        <v>2.0</v>
      </c>
      <c r="AB673" s="6">
        <f>J673-F673</f>
        <v>0.0</v>
      </c>
      <c r="AC673" s="5">
        <f>L673*(1-S673)</f>
        <v>77.0</v>
      </c>
      <c r="AD673" s="5">
        <f>L673*(1+S673)</f>
        <v>143.0</v>
      </c>
    </row>
    <row r="674" spans="1:30">
      <c r="A674" t="s">
        <v>2260</v>
      </c>
      <c r="B674" t="s">
        <v>42</v>
      </c>
      <c r="C674" t="s">
        <v>2227</v>
      </c>
      <c r="D674" t="s">
        <v>2261</v>
      </c>
      <c r="E674" t="s">
        <v>2262</v>
      </c>
      <c r="F674" s="9">
        <v>1</v>
      </c>
      <c r="G674" t="s">
        <v>1378</v>
      </c>
      <c r="H674" s="7">
        <v>0</v>
      </c>
      <c r="I674" s="9">
        <v>1</v>
      </c>
      <c r="J674" s="6">
        <f>CEILING(F674*(1+H674),I674)</f>
        <v>1</v>
      </c>
      <c r="K674" s="9">
        <v>450</v>
      </c>
      <c r="L674" s="5">
        <f>ROUND(J674*K674,2)</f>
        <v>450.0</v>
      </c>
      <c r="M674" s="9">
        <v>2</v>
      </c>
      <c r="N674" s="6">
        <f>ROUND(F674*M674,3)</f>
        <v>2.0</v>
      </c>
      <c r="O674" s="5">
        <f>'Labor rates'!B11</f>
        <v>68</v>
      </c>
      <c r="P674" s="5">
        <f>ROUND(N674*O674,2)</f>
        <v>136.0</v>
      </c>
      <c r="Q674" s="9">
        <v>0</v>
      </c>
      <c r="R674" s="5">
        <f>ROUND(L674+P674+Q674,2)</f>
        <v>586.0</v>
      </c>
      <c r="S674" s="7">
        <v>0.3</v>
      </c>
      <c r="T674" s="5">
        <f>ROUND(R674*(1-S674),2)</f>
        <v>410.2</v>
      </c>
      <c r="U674" s="5">
        <f>ROUND(R674*(1+S674),2)</f>
        <v>761.8</v>
      </c>
      <c r="V674" t="s">
        <v>95</v>
      </c>
      <c r="W674" t="s">
        <v>2230</v>
      </c>
      <c r="X674" t="s">
        <v>2263</v>
      </c>
      <c r="Y674" t="s">
        <v>98</v>
      </c>
      <c r="Z674" t="s">
        <v>325</v>
      </c>
      <c r="AA674" s="6">
        <f>J674/I674</f>
        <v>1.0</v>
      </c>
      <c r="AB674" s="6">
        <f>J674-F674</f>
        <v>0.0</v>
      </c>
      <c r="AC674" s="5">
        <f>L674*(1-S674)</f>
        <v>315.0</v>
      </c>
      <c r="AD674" s="5">
        <f>L674*(1+S674)</f>
        <v>585.0</v>
      </c>
    </row>
    <row r="675" spans="1:30">
      <c r="A675" t="s">
        <v>2264</v>
      </c>
      <c r="B675" t="s">
        <v>42</v>
      </c>
      <c r="C675" t="s">
        <v>2227</v>
      </c>
      <c r="D675" t="s">
        <v>2265</v>
      </c>
      <c r="E675" t="s">
        <v>2266</v>
      </c>
      <c r="F675" s="9">
        <v>25</v>
      </c>
      <c r="G675" t="s">
        <v>94</v>
      </c>
      <c r="H675" s="7">
        <v>0</v>
      </c>
      <c r="I675" s="9">
        <v>1</v>
      </c>
      <c r="J675" s="6">
        <f>CEILING(F675*(1+H675),I675)</f>
        <v>25</v>
      </c>
      <c r="K675" s="9">
        <v>8</v>
      </c>
      <c r="L675" s="5">
        <f>ROUND(J675*K675,2)</f>
        <v>200.0</v>
      </c>
      <c r="M675" s="9">
        <v>0.14</v>
      </c>
      <c r="N675" s="6">
        <f>ROUND(F675*M675,3)</f>
        <v>3.5</v>
      </c>
      <c r="O675" s="5">
        <f>'Labor rates'!B11</f>
        <v>68</v>
      </c>
      <c r="P675" s="5">
        <f>ROUND(N675*O675,2)</f>
        <v>238.0</v>
      </c>
      <c r="Q675" s="9">
        <v>0</v>
      </c>
      <c r="R675" s="5">
        <f>ROUND(L675+P675+Q675,2)</f>
        <v>438.0</v>
      </c>
      <c r="S675" s="7">
        <v>0.3</v>
      </c>
      <c r="T675" s="5">
        <f>ROUND(R675*(1-S675),2)</f>
        <v>306.6</v>
      </c>
      <c r="U675" s="5">
        <f>ROUND(R675*(1+S675),2)</f>
        <v>569.4</v>
      </c>
      <c r="V675" t="s">
        <v>95</v>
      </c>
      <c r="W675" t="s">
        <v>2230</v>
      </c>
      <c r="X675" t="s">
        <v>2267</v>
      </c>
      <c r="Y675" t="s">
        <v>98</v>
      </c>
      <c r="Z675" t="s">
        <v>325</v>
      </c>
      <c r="AA675" s="6">
        <f>J675/I675</f>
        <v>25.0</v>
      </c>
      <c r="AB675" s="6">
        <f>J675-F675</f>
        <v>0.0</v>
      </c>
      <c r="AC675" s="5">
        <f>L675*(1-S675)</f>
        <v>140.0</v>
      </c>
      <c r="AD675" s="5">
        <f>L675*(1+S675)</f>
        <v>260.0</v>
      </c>
    </row>
    <row r="676" spans="1:30">
      <c r="A676" t="s">
        <v>2268</v>
      </c>
      <c r="B676" t="s">
        <v>42</v>
      </c>
      <c r="C676" t="s">
        <v>2227</v>
      </c>
      <c r="D676" t="s">
        <v>2269</v>
      </c>
      <c r="E676" t="s">
        <v>2270</v>
      </c>
      <c r="F676" s="9">
        <v>1</v>
      </c>
      <c r="G676" t="s">
        <v>164</v>
      </c>
      <c r="H676" s="7">
        <v>0</v>
      </c>
      <c r="I676" s="9">
        <v>1</v>
      </c>
      <c r="J676" s="6">
        <f>CEILING(F676*(1+H676),I676)</f>
        <v>1</v>
      </c>
      <c r="K676" s="9">
        <v>140</v>
      </c>
      <c r="L676" s="5">
        <f>ROUND(J676*K676,2)</f>
        <v>140.0</v>
      </c>
      <c r="M676" s="9">
        <v>0.6</v>
      </c>
      <c r="N676" s="6">
        <f>ROUND(F676*M676,3)</f>
        <v>0.6</v>
      </c>
      <c r="O676" s="5">
        <f>'Labor rates'!B11</f>
        <v>68</v>
      </c>
      <c r="P676" s="5">
        <f>ROUND(N676*O676,2)</f>
        <v>40.8</v>
      </c>
      <c r="Q676" s="9">
        <v>0</v>
      </c>
      <c r="R676" s="5">
        <f>ROUND(L676+P676+Q676,2)</f>
        <v>180.8</v>
      </c>
      <c r="S676" s="7">
        <v>0.3</v>
      </c>
      <c r="T676" s="5">
        <f>ROUND(R676*(1-S676),2)</f>
        <v>126.56</v>
      </c>
      <c r="U676" s="5">
        <f>ROUND(R676*(1+S676),2)</f>
        <v>235.04</v>
      </c>
      <c r="V676" t="s">
        <v>95</v>
      </c>
      <c r="W676" t="s">
        <v>2230</v>
      </c>
      <c r="X676" t="s">
        <v>2271</v>
      </c>
      <c r="Y676" t="s">
        <v>98</v>
      </c>
      <c r="Z676" t="s">
        <v>325</v>
      </c>
      <c r="AA676" s="6">
        <f>J676/I676</f>
        <v>1.0</v>
      </c>
      <c r="AB676" s="6">
        <f>J676-F676</f>
        <v>0.0</v>
      </c>
      <c r="AC676" s="5">
        <f>L676*(1-S676)</f>
        <v>98.0</v>
      </c>
      <c r="AD676" s="5">
        <f>L676*(1+S676)</f>
        <v>182.0</v>
      </c>
    </row>
    <row r="677" spans="1:30">
      <c r="A677" t="s">
        <v>2272</v>
      </c>
      <c r="B677" t="s">
        <v>42</v>
      </c>
      <c r="C677" t="s">
        <v>2227</v>
      </c>
      <c r="D677" t="s">
        <v>2273</v>
      </c>
      <c r="E677" t="s">
        <v>2274</v>
      </c>
      <c r="F677" s="9">
        <v>3</v>
      </c>
      <c r="G677" t="s">
        <v>164</v>
      </c>
      <c r="H677" s="7">
        <v>0</v>
      </c>
      <c r="I677" s="9">
        <v>1</v>
      </c>
      <c r="J677" s="6">
        <f>CEILING(F677*(1+H677),I677)</f>
        <v>3</v>
      </c>
      <c r="K677" s="9">
        <v>32</v>
      </c>
      <c r="L677" s="5">
        <f>ROUND(J677*K677,2)</f>
        <v>96.0</v>
      </c>
      <c r="M677" s="9">
        <v>0.35</v>
      </c>
      <c r="N677" s="6">
        <f>ROUND(F677*M677,3)</f>
        <v>1.05</v>
      </c>
      <c r="O677" s="5">
        <f>'Labor rates'!B11</f>
        <v>68</v>
      </c>
      <c r="P677" s="5">
        <f>ROUND(N677*O677,2)</f>
        <v>71.4</v>
      </c>
      <c r="Q677" s="9">
        <v>0</v>
      </c>
      <c r="R677" s="5">
        <f>ROUND(L677+P677+Q677,2)</f>
        <v>167.4</v>
      </c>
      <c r="S677" s="7">
        <v>0.3</v>
      </c>
      <c r="T677" s="5">
        <f>ROUND(R677*(1-S677),2)</f>
        <v>117.18</v>
      </c>
      <c r="U677" s="5">
        <f>ROUND(R677*(1+S677),2)</f>
        <v>217.62</v>
      </c>
      <c r="V677" t="s">
        <v>95</v>
      </c>
      <c r="W677" t="s">
        <v>2230</v>
      </c>
      <c r="X677" t="s">
        <v>2275</v>
      </c>
      <c r="Y677" t="s">
        <v>98</v>
      </c>
      <c r="Z677" t="s">
        <v>325</v>
      </c>
      <c r="AA677" s="6">
        <f>J677/I677</f>
        <v>3.0</v>
      </c>
      <c r="AB677" s="6">
        <f>J677-F677</f>
        <v>0.0</v>
      </c>
      <c r="AC677" s="5">
        <f>L677*(1-S677)</f>
        <v>67.19999999999999</v>
      </c>
      <c r="AD677" s="5">
        <f>L677*(1+S677)</f>
        <v>124.80000000000001</v>
      </c>
    </row>
    <row r="678" spans="1:30">
      <c r="A678" t="s">
        <v>2276</v>
      </c>
      <c r="B678" t="s">
        <v>42</v>
      </c>
      <c r="C678" t="s">
        <v>2227</v>
      </c>
      <c r="D678" t="s">
        <v>2277</v>
      </c>
      <c r="E678" t="s">
        <v>2278</v>
      </c>
      <c r="F678" s="9">
        <v>1</v>
      </c>
      <c r="G678" t="s">
        <v>1391</v>
      </c>
      <c r="H678" s="7">
        <v>0</v>
      </c>
      <c r="I678" s="9">
        <v>1</v>
      </c>
      <c r="J678" s="6">
        <f>CEILING(F678*(1+H678),I678)</f>
        <v>1</v>
      </c>
      <c r="K678" s="9">
        <v>0</v>
      </c>
      <c r="L678" s="5">
        <f>ROUND(J678*K678,2)</f>
        <v>0.0</v>
      </c>
      <c r="M678" s="9">
        <v>16</v>
      </c>
      <c r="N678" s="6">
        <f>ROUND(F678*M678,3)</f>
        <v>16.0</v>
      </c>
      <c r="O678" s="5">
        <f>'Labor rates'!B11</f>
        <v>68</v>
      </c>
      <c r="P678" s="5">
        <f>ROUND(N678*O678,2)</f>
        <v>1088.0</v>
      </c>
      <c r="Q678" s="9">
        <v>300</v>
      </c>
      <c r="R678" s="5">
        <f>ROUND(L678+P678+Q678,2)</f>
        <v>1388.0</v>
      </c>
      <c r="S678" s="7">
        <v>0.3</v>
      </c>
      <c r="T678" s="5">
        <f>ROUND(R678*(1-S678),2)</f>
        <v>971.6</v>
      </c>
      <c r="U678" s="5">
        <f>ROUND(R678*(1+S678),2)</f>
        <v>1804.4</v>
      </c>
      <c r="V678" t="s">
        <v>95</v>
      </c>
      <c r="W678" t="s">
        <v>2230</v>
      </c>
      <c r="X678" t="s">
        <v>2279</v>
      </c>
      <c r="Y678" t="s">
        <v>98</v>
      </c>
      <c r="Z678" t="s">
        <v>325</v>
      </c>
      <c r="AA678" s="6">
        <f>J678/I678</f>
        <v>1.0</v>
      </c>
      <c r="AB678" s="6">
        <f>J678-F678</f>
        <v>0.0</v>
      </c>
      <c r="AC678" s="5">
        <f>L678*(1-S678)</f>
        <v>0.0</v>
      </c>
      <c r="AD678" s="5">
        <f>L678*(1+S678)</f>
        <v>0.0</v>
      </c>
    </row>
    <row r="679" spans="1:30">
      <c r="A679" t="s">
        <v>2280</v>
      </c>
      <c r="B679" t="s">
        <v>42</v>
      </c>
      <c r="C679" t="s">
        <v>2227</v>
      </c>
      <c r="D679" t="s">
        <v>2281</v>
      </c>
      <c r="E679" t="s">
        <v>2282</v>
      </c>
      <c r="F679" s="9">
        <v>1</v>
      </c>
      <c r="G679" t="s">
        <v>1391</v>
      </c>
      <c r="H679" s="7">
        <v>0</v>
      </c>
      <c r="I679" s="9">
        <v>1</v>
      </c>
      <c r="J679" s="6">
        <f>CEILING(F679*(1+H679),I679)</f>
        <v>1</v>
      </c>
      <c r="K679" s="9">
        <v>150</v>
      </c>
      <c r="L679" s="5">
        <f>ROUND(J679*K679,2)</f>
        <v>150.0</v>
      </c>
      <c r="M679" s="9">
        <v>12</v>
      </c>
      <c r="N679" s="6">
        <f>ROUND(F679*M679,3)</f>
        <v>12.0</v>
      </c>
      <c r="O679" s="5">
        <f>'Labor rates'!B11</f>
        <v>68</v>
      </c>
      <c r="P679" s="5">
        <f>ROUND(N679*O679,2)</f>
        <v>816.0</v>
      </c>
      <c r="Q679" s="9">
        <v>200</v>
      </c>
      <c r="R679" s="5">
        <f>ROUND(L679+P679+Q679,2)</f>
        <v>1166.0</v>
      </c>
      <c r="S679" s="7">
        <v>0.3</v>
      </c>
      <c r="T679" s="5">
        <f>ROUND(R679*(1-S679),2)</f>
        <v>816.2</v>
      </c>
      <c r="U679" s="5">
        <f>ROUND(R679*(1+S679),2)</f>
        <v>1515.8</v>
      </c>
      <c r="V679" t="s">
        <v>95</v>
      </c>
      <c r="W679" t="s">
        <v>2230</v>
      </c>
      <c r="X679" t="s">
        <v>2283</v>
      </c>
      <c r="Y679" t="s">
        <v>98</v>
      </c>
      <c r="Z679" t="s">
        <v>325</v>
      </c>
      <c r="AA679" s="6">
        <f>J679/I679</f>
        <v>1.0</v>
      </c>
      <c r="AB679" s="6">
        <f>J679-F679</f>
        <v>0.0</v>
      </c>
      <c r="AC679" s="5">
        <f>L679*(1-S679)</f>
        <v>105.0</v>
      </c>
      <c r="AD679" s="5">
        <f>L679*(1+S679)</f>
        <v>195.0</v>
      </c>
    </row>
    <row r="680" spans="1:30">
      <c r="A680" t="s">
        <v>2284</v>
      </c>
      <c r="B680" t="s">
        <v>42</v>
      </c>
      <c r="C680" t="s">
        <v>2227</v>
      </c>
      <c r="D680" t="s">
        <v>2285</v>
      </c>
      <c r="E680" t="s">
        <v>2286</v>
      </c>
      <c r="F680" s="9">
        <v>1</v>
      </c>
      <c r="G680" t="s">
        <v>1391</v>
      </c>
      <c r="H680" s="7">
        <v>0</v>
      </c>
      <c r="I680" s="9">
        <v>1</v>
      </c>
      <c r="J680" s="6">
        <f>CEILING(F680*(1+H680),I680)</f>
        <v>1</v>
      </c>
      <c r="K680" s="9">
        <v>0</v>
      </c>
      <c r="L680" s="5">
        <f>ROUND(J680*K680,2)</f>
        <v>0.0</v>
      </c>
      <c r="M680" s="9">
        <v>16</v>
      </c>
      <c r="N680" s="6">
        <f>ROUND(F680*M680,3)</f>
        <v>16.0</v>
      </c>
      <c r="O680" s="5">
        <f>'Labor rates'!B11</f>
        <v>68</v>
      </c>
      <c r="P680" s="5">
        <f>ROUND(N680*O680,2)</f>
        <v>1088.0</v>
      </c>
      <c r="Q680" s="9">
        <v>0</v>
      </c>
      <c r="R680" s="5">
        <f>ROUND(L680+P680+Q680,2)</f>
        <v>1088.0</v>
      </c>
      <c r="S680" s="7">
        <v>0.3</v>
      </c>
      <c r="T680" s="5">
        <f>ROUND(R680*(1-S680),2)</f>
        <v>761.6</v>
      </c>
      <c r="U680" s="5">
        <f>ROUND(R680*(1+S680),2)</f>
        <v>1414.4</v>
      </c>
      <c r="V680" t="s">
        <v>95</v>
      </c>
      <c r="W680" t="s">
        <v>2230</v>
      </c>
      <c r="X680" t="s">
        <v>2287</v>
      </c>
      <c r="Y680" t="s">
        <v>98</v>
      </c>
      <c r="Z680" t="s">
        <v>325</v>
      </c>
      <c r="AA680" s="6">
        <f>J680/I680</f>
        <v>1.0</v>
      </c>
      <c r="AB680" s="6">
        <f>J680-F680</f>
        <v>0.0</v>
      </c>
      <c r="AC680" s="5">
        <f>L680*(1-S680)</f>
        <v>0.0</v>
      </c>
      <c r="AD680" s="5">
        <f>L680*(1+S680)</f>
        <v>0.0</v>
      </c>
    </row>
    <row r="681" spans="1:30">
      <c r="A681" t="s">
        <v>2288</v>
      </c>
      <c r="B681" t="s">
        <v>42</v>
      </c>
      <c r="C681" t="s">
        <v>2289</v>
      </c>
      <c r="D681" t="s">
        <v>2290</v>
      </c>
      <c r="E681" t="s">
        <v>2291</v>
      </c>
      <c r="F681" s="9">
        <v>4</v>
      </c>
      <c r="G681" t="s">
        <v>164</v>
      </c>
      <c r="H681" s="7">
        <v>0</v>
      </c>
      <c r="I681" s="9">
        <v>1</v>
      </c>
      <c r="J681" s="6">
        <f>CEILING(F681*(1+H681),I681)</f>
        <v>4</v>
      </c>
      <c r="K681" s="9">
        <v>20</v>
      </c>
      <c r="L681" s="5">
        <f>ROUND(J681*K681,2)</f>
        <v>80.0</v>
      </c>
      <c r="M681" s="9">
        <v>0.4</v>
      </c>
      <c r="N681" s="6">
        <f>ROUND(F681*M681,3)</f>
        <v>1.6</v>
      </c>
      <c r="O681" s="5">
        <f>'Labor rates'!B11</f>
        <v>68</v>
      </c>
      <c r="P681" s="5">
        <f>ROUND(N681*O681,2)</f>
        <v>108.8</v>
      </c>
      <c r="Q681" s="9">
        <v>0</v>
      </c>
      <c r="R681" s="5">
        <f>ROUND(L681+P681+Q681,2)</f>
        <v>188.8</v>
      </c>
      <c r="S681" s="7">
        <v>0.25</v>
      </c>
      <c r="T681" s="5">
        <f>ROUND(R681*(1-S681),2)</f>
        <v>141.6</v>
      </c>
      <c r="U681" s="5">
        <f>ROUND(R681*(1+S681),2)</f>
        <v>236.0</v>
      </c>
      <c r="V681" t="s">
        <v>95</v>
      </c>
      <c r="W681" t="s">
        <v>764</v>
      </c>
      <c r="X681" t="s">
        <v>2292</v>
      </c>
      <c r="Y681" t="s">
        <v>98</v>
      </c>
      <c r="Z681" t="s">
        <v>325</v>
      </c>
      <c r="AA681" s="6">
        <f>J681/I681</f>
        <v>4.0</v>
      </c>
      <c r="AB681" s="6">
        <f>J681-F681</f>
        <v>0.0</v>
      </c>
      <c r="AC681" s="5">
        <f>L681*(1-S681)</f>
        <v>60.0</v>
      </c>
      <c r="AD681" s="5">
        <f>L681*(1+S681)</f>
        <v>100.0</v>
      </c>
    </row>
    <row r="682" spans="1:30">
      <c r="A682" t="s">
        <v>2293</v>
      </c>
      <c r="B682" t="s">
        <v>42</v>
      </c>
      <c r="C682" t="s">
        <v>2289</v>
      </c>
      <c r="D682" t="s">
        <v>2294</v>
      </c>
      <c r="E682" t="s">
        <v>2295</v>
      </c>
      <c r="F682" s="9">
        <v>180</v>
      </c>
      <c r="G682" t="s">
        <v>94</v>
      </c>
      <c r="H682" s="7">
        <v>0</v>
      </c>
      <c r="I682" s="9">
        <v>1</v>
      </c>
      <c r="J682" s="6">
        <f>CEILING(F682*(1+H682),I682)</f>
        <v>180</v>
      </c>
      <c r="K682" s="9">
        <v>0.75</v>
      </c>
      <c r="L682" s="5">
        <f>ROUND(J682*K682,2)</f>
        <v>135.0</v>
      </c>
      <c r="M682" s="9">
        <v>0.04</v>
      </c>
      <c r="N682" s="6">
        <f>ROUND(F682*M682,3)</f>
        <v>7.2</v>
      </c>
      <c r="O682" s="5">
        <f>'Labor rates'!B11</f>
        <v>68</v>
      </c>
      <c r="P682" s="5">
        <f>ROUND(N682*O682,2)</f>
        <v>489.6</v>
      </c>
      <c r="Q682" s="9">
        <v>0</v>
      </c>
      <c r="R682" s="5">
        <f>ROUND(L682+P682+Q682,2)</f>
        <v>624.6</v>
      </c>
      <c r="S682" s="7">
        <v>0.25</v>
      </c>
      <c r="T682" s="5">
        <f>ROUND(R682*(1-S682),2)</f>
        <v>468.45</v>
      </c>
      <c r="U682" s="5">
        <f>ROUND(R682*(1+S682),2)</f>
        <v>780.75</v>
      </c>
      <c r="V682" t="s">
        <v>95</v>
      </c>
      <c r="W682" t="s">
        <v>764</v>
      </c>
      <c r="X682" t="s">
        <v>2292</v>
      </c>
      <c r="Y682" t="s">
        <v>98</v>
      </c>
      <c r="Z682" t="s">
        <v>325</v>
      </c>
      <c r="AA682" s="6">
        <f>J682/I682</f>
        <v>180.0</v>
      </c>
      <c r="AB682" s="6">
        <f>J682-F682</f>
        <v>0.0</v>
      </c>
      <c r="AC682" s="5">
        <f>L682*(1-S682)</f>
        <v>101.25</v>
      </c>
      <c r="AD682" s="5">
        <f>L682*(1+S682)</f>
        <v>168.75</v>
      </c>
    </row>
    <row r="683" spans="1:30">
      <c r="A683" t="s">
        <v>2296</v>
      </c>
      <c r="B683" t="s">
        <v>42</v>
      </c>
      <c r="C683" t="s">
        <v>2289</v>
      </c>
      <c r="D683" t="s">
        <v>2297</v>
      </c>
      <c r="E683" t="s">
        <v>2298</v>
      </c>
      <c r="F683" s="9">
        <v>160</v>
      </c>
      <c r="G683" t="s">
        <v>112</v>
      </c>
      <c r="H683" s="7">
        <v>0</v>
      </c>
      <c r="I683" s="9">
        <v>1</v>
      </c>
      <c r="J683" s="6">
        <f>CEILING(F683*(1+H683),I683)</f>
        <v>160</v>
      </c>
      <c r="K683" s="9">
        <v>1.4</v>
      </c>
      <c r="L683" s="5">
        <f>ROUND(J683*K683,2)</f>
        <v>224.0</v>
      </c>
      <c r="M683" s="9">
        <v>0.04</v>
      </c>
      <c r="N683" s="6">
        <f>ROUND(F683*M683,3)</f>
        <v>6.4</v>
      </c>
      <c r="O683" s="5">
        <f>'Labor rates'!B11</f>
        <v>68</v>
      </c>
      <c r="P683" s="5">
        <f>ROUND(N683*O683,2)</f>
        <v>435.2</v>
      </c>
      <c r="Q683" s="9">
        <v>0</v>
      </c>
      <c r="R683" s="5">
        <f>ROUND(L683+P683+Q683,2)</f>
        <v>659.2</v>
      </c>
      <c r="S683" s="7">
        <v>0.25</v>
      </c>
      <c r="T683" s="5">
        <f>ROUND(R683*(1-S683),2)</f>
        <v>494.4</v>
      </c>
      <c r="U683" s="5">
        <f>ROUND(R683*(1+S683),2)</f>
        <v>824.0</v>
      </c>
      <c r="V683" t="s">
        <v>95</v>
      </c>
      <c r="W683" t="s">
        <v>764</v>
      </c>
      <c r="X683" t="s">
        <v>2292</v>
      </c>
      <c r="Y683" t="s">
        <v>98</v>
      </c>
      <c r="Z683" t="s">
        <v>325</v>
      </c>
      <c r="AA683" s="6">
        <f>J683/I683</f>
        <v>160.0</v>
      </c>
      <c r="AB683" s="6">
        <f>J683-F683</f>
        <v>0.0</v>
      </c>
      <c r="AC683" s="5">
        <f>L683*(1-S683)</f>
        <v>168.0</v>
      </c>
      <c r="AD683" s="5">
        <f>L683*(1+S683)</f>
        <v>280.0</v>
      </c>
    </row>
    <row r="684" spans="1:30">
      <c r="A684" t="s">
        <v>2299</v>
      </c>
      <c r="B684" t="s">
        <v>42</v>
      </c>
      <c r="C684" t="s">
        <v>2289</v>
      </c>
      <c r="D684" t="s">
        <v>2300</v>
      </c>
      <c r="E684" t="s">
        <v>2301</v>
      </c>
      <c r="F684" s="9">
        <v>80</v>
      </c>
      <c r="G684" t="s">
        <v>112</v>
      </c>
      <c r="H684" s="7">
        <v>0</v>
      </c>
      <c r="I684" s="9">
        <v>1</v>
      </c>
      <c r="J684" s="6">
        <f>CEILING(F684*(1+H684),I684)</f>
        <v>80</v>
      </c>
      <c r="K684" s="9">
        <v>1.6</v>
      </c>
      <c r="L684" s="5">
        <f>ROUND(J684*K684,2)</f>
        <v>128.0</v>
      </c>
      <c r="M684" s="9">
        <v>0.015</v>
      </c>
      <c r="N684" s="6">
        <f>ROUND(F684*M684,3)</f>
        <v>1.2</v>
      </c>
      <c r="O684" s="5">
        <f>'Labor rates'!B11</f>
        <v>68</v>
      </c>
      <c r="P684" s="5">
        <f>ROUND(N684*O684,2)</f>
        <v>81.6</v>
      </c>
      <c r="Q684" s="9">
        <v>0</v>
      </c>
      <c r="R684" s="5">
        <f>ROUND(L684+P684+Q684,2)</f>
        <v>209.6</v>
      </c>
      <c r="S684" s="7">
        <v>0.25</v>
      </c>
      <c r="T684" s="5">
        <f>ROUND(R684*(1-S684),2)</f>
        <v>157.2</v>
      </c>
      <c r="U684" s="5">
        <f>ROUND(R684*(1+S684),2)</f>
        <v>262.0</v>
      </c>
      <c r="V684" t="s">
        <v>95</v>
      </c>
      <c r="W684" t="s">
        <v>764</v>
      </c>
      <c r="X684" t="s">
        <v>2292</v>
      </c>
      <c r="Y684" t="s">
        <v>98</v>
      </c>
      <c r="Z684" t="s">
        <v>325</v>
      </c>
      <c r="AA684" s="6">
        <f>J684/I684</f>
        <v>80.0</v>
      </c>
      <c r="AB684" s="6">
        <f>J684-F684</f>
        <v>0.0</v>
      </c>
      <c r="AC684" s="5">
        <f>L684*(1-S684)</f>
        <v>96.0</v>
      </c>
      <c r="AD684" s="5">
        <f>L684*(1+S684)</f>
        <v>160.0</v>
      </c>
    </row>
    <row r="685" spans="1:30">
      <c r="A685" t="s">
        <v>2302</v>
      </c>
      <c r="B685" t="s">
        <v>42</v>
      </c>
      <c r="C685" t="s">
        <v>2289</v>
      </c>
      <c r="D685" t="s">
        <v>2303</v>
      </c>
      <c r="E685" t="s">
        <v>2304</v>
      </c>
      <c r="F685" s="9">
        <v>40</v>
      </c>
      <c r="G685" t="s">
        <v>164</v>
      </c>
      <c r="H685" s="7">
        <v>0</v>
      </c>
      <c r="I685" s="9">
        <v>1</v>
      </c>
      <c r="J685" s="6">
        <f>CEILING(F685*(1+H685),I685)</f>
        <v>40</v>
      </c>
      <c r="K685" s="9">
        <v>3</v>
      </c>
      <c r="L685" s="5">
        <f>ROUND(J685*K685,2)</f>
        <v>120.0</v>
      </c>
      <c r="M685" s="9">
        <v>0.08</v>
      </c>
      <c r="N685" s="6">
        <f>ROUND(F685*M685,3)</f>
        <v>3.2</v>
      </c>
      <c r="O685" s="5">
        <f>'Labor rates'!B11</f>
        <v>68</v>
      </c>
      <c r="P685" s="5">
        <f>ROUND(N685*O685,2)</f>
        <v>217.6</v>
      </c>
      <c r="Q685" s="9">
        <v>0</v>
      </c>
      <c r="R685" s="5">
        <f>ROUND(L685+P685+Q685,2)</f>
        <v>337.6</v>
      </c>
      <c r="S685" s="7">
        <v>0.25</v>
      </c>
      <c r="T685" s="5">
        <f>ROUND(R685*(1-S685),2)</f>
        <v>253.2</v>
      </c>
      <c r="U685" s="5">
        <f>ROUND(R685*(1+S685),2)</f>
        <v>422.0</v>
      </c>
      <c r="V685" t="s">
        <v>95</v>
      </c>
      <c r="W685" t="s">
        <v>764</v>
      </c>
      <c r="X685" t="s">
        <v>2292</v>
      </c>
      <c r="Y685" t="s">
        <v>98</v>
      </c>
      <c r="Z685" t="s">
        <v>325</v>
      </c>
      <c r="AA685" s="6">
        <f>J685/I685</f>
        <v>40.0</v>
      </c>
      <c r="AB685" s="6">
        <f>J685-F685</f>
        <v>0.0</v>
      </c>
      <c r="AC685" s="5">
        <f>L685*(1-S685)</f>
        <v>90.0</v>
      </c>
      <c r="AD685" s="5">
        <f>L685*(1+S685)</f>
        <v>150.0</v>
      </c>
    </row>
    <row r="686" spans="1:30">
      <c r="A686" t="s">
        <v>2305</v>
      </c>
      <c r="B686" t="s">
        <v>42</v>
      </c>
      <c r="C686" t="s">
        <v>2289</v>
      </c>
      <c r="D686" t="s">
        <v>2306</v>
      </c>
      <c r="E686" t="s">
        <v>2307</v>
      </c>
      <c r="F686" s="9">
        <v>0.5</v>
      </c>
      <c r="G686" t="s">
        <v>117</v>
      </c>
      <c r="H686" s="7">
        <v>0</v>
      </c>
      <c r="I686" s="9">
        <v>1</v>
      </c>
      <c r="J686" s="6">
        <f>CEILING(F686*(1+H686),I686)</f>
        <v>1</v>
      </c>
      <c r="K686" s="9">
        <v>210</v>
      </c>
      <c r="L686" s="5">
        <f>ROUND(J686*K686,2)</f>
        <v>210.0</v>
      </c>
      <c r="M686" s="9">
        <v>2</v>
      </c>
      <c r="N686" s="6">
        <f>ROUND(F686*M686,3)</f>
        <v>1.0</v>
      </c>
      <c r="O686" s="5">
        <f>'Labor rates'!B11</f>
        <v>68</v>
      </c>
      <c r="P686" s="5">
        <f>ROUND(N686*O686,2)</f>
        <v>68.0</v>
      </c>
      <c r="Q686" s="9">
        <v>0</v>
      </c>
      <c r="R686" s="5">
        <f>ROUND(L686+P686+Q686,2)</f>
        <v>278.0</v>
      </c>
      <c r="S686" s="7">
        <v>0.25</v>
      </c>
      <c r="T686" s="5">
        <f>ROUND(R686*(1-S686),2)</f>
        <v>208.5</v>
      </c>
      <c r="U686" s="5">
        <f>ROUND(R686*(1+S686),2)</f>
        <v>347.5</v>
      </c>
      <c r="V686" t="s">
        <v>95</v>
      </c>
      <c r="W686" t="s">
        <v>764</v>
      </c>
      <c r="X686" t="s">
        <v>2292</v>
      </c>
      <c r="Y686" t="s">
        <v>98</v>
      </c>
      <c r="Z686" t="s">
        <v>325</v>
      </c>
      <c r="AA686" s="6">
        <f>J686/I686</f>
        <v>1.0</v>
      </c>
      <c r="AB686" s="6">
        <f>J686-F686</f>
        <v>0.5</v>
      </c>
      <c r="AC686" s="5">
        <f>L686*(1-S686)</f>
        <v>157.5</v>
      </c>
      <c r="AD686" s="5">
        <f>L686*(1+S686)</f>
        <v>262.5</v>
      </c>
    </row>
    <row r="687" spans="1:30">
      <c r="A687" t="s">
        <v>2308</v>
      </c>
      <c r="B687" t="s">
        <v>42</v>
      </c>
      <c r="C687" t="s">
        <v>2289</v>
      </c>
      <c r="D687" t="s">
        <v>2309</v>
      </c>
      <c r="E687" t="s">
        <v>2310</v>
      </c>
      <c r="F687" s="9">
        <v>1</v>
      </c>
      <c r="G687" t="s">
        <v>2311</v>
      </c>
      <c r="H687" s="7">
        <v>0</v>
      </c>
      <c r="I687" s="9">
        <v>1</v>
      </c>
      <c r="J687" s="6">
        <f>CEILING(F687*(1+H687),I687)</f>
        <v>1</v>
      </c>
      <c r="K687" s="9">
        <v>45</v>
      </c>
      <c r="L687" s="5">
        <f>ROUND(J687*K687,2)</f>
        <v>45.0</v>
      </c>
      <c r="M687" s="9">
        <v>0.8</v>
      </c>
      <c r="N687" s="6">
        <f>ROUND(F687*M687,3)</f>
        <v>0.8</v>
      </c>
      <c r="O687" s="5">
        <f>'Labor rates'!B11</f>
        <v>68</v>
      </c>
      <c r="P687" s="5">
        <f>ROUND(N687*O687,2)</f>
        <v>54.4</v>
      </c>
      <c r="Q687" s="9">
        <v>0</v>
      </c>
      <c r="R687" s="5">
        <f>ROUND(L687+P687+Q687,2)</f>
        <v>99.4</v>
      </c>
      <c r="S687" s="7">
        <v>0.25</v>
      </c>
      <c r="T687" s="5">
        <f>ROUND(R687*(1-S687),2)</f>
        <v>74.55</v>
      </c>
      <c r="U687" s="5">
        <f>ROUND(R687*(1+S687),2)</f>
        <v>124.25</v>
      </c>
      <c r="V687" t="s">
        <v>95</v>
      </c>
      <c r="W687" t="s">
        <v>764</v>
      </c>
      <c r="X687" t="s">
        <v>2292</v>
      </c>
      <c r="Y687" t="s">
        <v>98</v>
      </c>
      <c r="Z687" t="s">
        <v>325</v>
      </c>
      <c r="AA687" s="6">
        <f>J687/I687</f>
        <v>1.0</v>
      </c>
      <c r="AB687" s="6">
        <f>J687-F687</f>
        <v>0.0</v>
      </c>
      <c r="AC687" s="5">
        <f>L687*(1-S687)</f>
        <v>33.75</v>
      </c>
      <c r="AD687" s="5">
        <f>L687*(1+S687)</f>
        <v>56.25</v>
      </c>
    </row>
    <row r="688" spans="1:30">
      <c r="A688" t="s">
        <v>2312</v>
      </c>
      <c r="B688" t="s">
        <v>43</v>
      </c>
      <c r="C688" t="s">
        <v>2313</v>
      </c>
      <c r="D688" t="s">
        <v>2314</v>
      </c>
      <c r="E688" t="s">
        <v>2315</v>
      </c>
      <c r="F688" s="9">
        <v>5</v>
      </c>
      <c r="G688" t="s">
        <v>164</v>
      </c>
      <c r="H688" s="7">
        <v>0</v>
      </c>
      <c r="I688" s="9">
        <v>1</v>
      </c>
      <c r="J688" s="6">
        <f>CEILING(F688*(1+H688),I688)</f>
        <v>5</v>
      </c>
      <c r="K688" s="9">
        <v>4.5</v>
      </c>
      <c r="L688" s="5">
        <f>ROUND(J688*K688,2)</f>
        <v>22.5</v>
      </c>
      <c r="M688" s="9">
        <v>0.12</v>
      </c>
      <c r="N688" s="6">
        <f>ROUND(F688*M688,3)</f>
        <v>0.6</v>
      </c>
      <c r="O688" s="5">
        <f>'Labor rates'!B12</f>
        <v>68</v>
      </c>
      <c r="P688" s="5">
        <f>ROUND(N688*O688,2)</f>
        <v>40.8</v>
      </c>
      <c r="Q688" s="9">
        <v>0</v>
      </c>
      <c r="R688" s="5">
        <f>ROUND(L688+P688+Q688,2)</f>
        <v>63.3</v>
      </c>
      <c r="S688" s="7">
        <v>0.25</v>
      </c>
      <c r="T688" s="5">
        <f>ROUND(R688*(1-S688),2)</f>
        <v>47.47</v>
      </c>
      <c r="U688" s="5">
        <f>ROUND(R688*(1+S688),2)</f>
        <v>79.13</v>
      </c>
      <c r="V688" t="s">
        <v>2316</v>
      </c>
      <c r="W688" t="s">
        <v>2317</v>
      </c>
      <c r="X688" t="s">
        <v>2318</v>
      </c>
      <c r="Y688" t="s">
        <v>98</v>
      </c>
      <c r="Z688" t="s">
        <v>325</v>
      </c>
      <c r="AA688" s="6">
        <f>J688/I688</f>
        <v>5.0</v>
      </c>
      <c r="AB688" s="6">
        <f>J688-F688</f>
        <v>0.0</v>
      </c>
      <c r="AC688" s="5">
        <f>L688*(1-S688)</f>
        <v>16.875</v>
      </c>
      <c r="AD688" s="5">
        <f>L688*(1+S688)</f>
        <v>28.125</v>
      </c>
    </row>
    <row r="689" spans="1:30">
      <c r="A689" t="s">
        <v>2319</v>
      </c>
      <c r="B689" t="s">
        <v>43</v>
      </c>
      <c r="C689" t="s">
        <v>2313</v>
      </c>
      <c r="D689" t="s">
        <v>2320</v>
      </c>
      <c r="E689" t="s">
        <v>2321</v>
      </c>
      <c r="F689" s="9">
        <v>4</v>
      </c>
      <c r="G689" t="s">
        <v>164</v>
      </c>
      <c r="H689" s="7">
        <v>0</v>
      </c>
      <c r="I689" s="9">
        <v>1</v>
      </c>
      <c r="J689" s="6">
        <f>CEILING(F689*(1+H689),I689)</f>
        <v>4</v>
      </c>
      <c r="K689" s="9">
        <v>22</v>
      </c>
      <c r="L689" s="5">
        <f>ROUND(J689*K689,2)</f>
        <v>88.0</v>
      </c>
      <c r="M689" s="9">
        <v>0.22</v>
      </c>
      <c r="N689" s="6">
        <f>ROUND(F689*M689,3)</f>
        <v>0.88</v>
      </c>
      <c r="O689" s="5">
        <f>'Labor rates'!B12</f>
        <v>68</v>
      </c>
      <c r="P689" s="5">
        <f>ROUND(N689*O689,2)</f>
        <v>59.84</v>
      </c>
      <c r="Q689" s="9">
        <v>0</v>
      </c>
      <c r="R689" s="5">
        <f>ROUND(L689+P689+Q689,2)</f>
        <v>147.84</v>
      </c>
      <c r="S689" s="7">
        <v>0.25</v>
      </c>
      <c r="T689" s="5">
        <f>ROUND(R689*(1-S689),2)</f>
        <v>110.88</v>
      </c>
      <c r="U689" s="5">
        <f>ROUND(R689*(1+S689),2)</f>
        <v>184.8</v>
      </c>
      <c r="V689" t="s">
        <v>2316</v>
      </c>
      <c r="W689" t="s">
        <v>2317</v>
      </c>
      <c r="X689" t="s">
        <v>2322</v>
      </c>
      <c r="Y689" t="s">
        <v>98</v>
      </c>
      <c r="Z689" t="s">
        <v>325</v>
      </c>
      <c r="AA689" s="6">
        <f>J689/I689</f>
        <v>4.0</v>
      </c>
      <c r="AB689" s="6">
        <f>J689-F689</f>
        <v>0.0</v>
      </c>
      <c r="AC689" s="5">
        <f>L689*(1-S689)</f>
        <v>66.0</v>
      </c>
      <c r="AD689" s="5">
        <f>L689*(1+S689)</f>
        <v>110.0</v>
      </c>
    </row>
    <row r="690" spans="1:30">
      <c r="A690" t="s">
        <v>2323</v>
      </c>
      <c r="B690" t="s">
        <v>43</v>
      </c>
      <c r="C690" t="s">
        <v>2313</v>
      </c>
      <c r="D690" t="s">
        <v>2324</v>
      </c>
      <c r="E690" t="s">
        <v>2325</v>
      </c>
      <c r="F690" s="9">
        <v>1</v>
      </c>
      <c r="G690" t="s">
        <v>164</v>
      </c>
      <c r="H690" s="7">
        <v>0</v>
      </c>
      <c r="I690" s="9">
        <v>1</v>
      </c>
      <c r="J690" s="6">
        <f>CEILING(F690*(1+H690),I690)</f>
        <v>1</v>
      </c>
      <c r="K690" s="9">
        <v>28</v>
      </c>
      <c r="L690" s="5">
        <f>ROUND(J690*K690,2)</f>
        <v>28.0</v>
      </c>
      <c r="M690" s="9">
        <v>0.35</v>
      </c>
      <c r="N690" s="6">
        <f>ROUND(F690*M690,3)</f>
        <v>0.35</v>
      </c>
      <c r="O690" s="5">
        <f>'Labor rates'!B12</f>
        <v>68</v>
      </c>
      <c r="P690" s="5">
        <f>ROUND(N690*O690,2)</f>
        <v>23.8</v>
      </c>
      <c r="Q690" s="9">
        <v>0</v>
      </c>
      <c r="R690" s="5">
        <f>ROUND(L690+P690+Q690,2)</f>
        <v>51.8</v>
      </c>
      <c r="S690" s="7">
        <v>0.25</v>
      </c>
      <c r="T690" s="5">
        <f>ROUND(R690*(1-S690),2)</f>
        <v>38.85</v>
      </c>
      <c r="U690" s="5">
        <f>ROUND(R690*(1+S690),2)</f>
        <v>64.75</v>
      </c>
      <c r="V690" t="s">
        <v>2316</v>
      </c>
      <c r="W690" t="s">
        <v>2317</v>
      </c>
      <c r="X690" t="s">
        <v>2326</v>
      </c>
      <c r="Y690" t="s">
        <v>98</v>
      </c>
      <c r="Z690" t="s">
        <v>325</v>
      </c>
      <c r="AA690" s="6">
        <f>J690/I690</f>
        <v>1.0</v>
      </c>
      <c r="AB690" s="6">
        <f>J690-F690</f>
        <v>0.0</v>
      </c>
      <c r="AC690" s="5">
        <f>L690*(1-S690)</f>
        <v>21.0</v>
      </c>
      <c r="AD690" s="5">
        <f>L690*(1+S690)</f>
        <v>35.0</v>
      </c>
    </row>
    <row r="691" spans="1:30">
      <c r="A691" t="s">
        <v>2327</v>
      </c>
      <c r="B691" t="s">
        <v>43</v>
      </c>
      <c r="C691" t="s">
        <v>2313</v>
      </c>
      <c r="D691" t="s">
        <v>2328</v>
      </c>
      <c r="E691" t="s">
        <v>2329</v>
      </c>
      <c r="F691" s="9">
        <v>2</v>
      </c>
      <c r="G691" t="s">
        <v>164</v>
      </c>
      <c r="H691" s="7">
        <v>0</v>
      </c>
      <c r="I691" s="9">
        <v>1</v>
      </c>
      <c r="J691" s="6">
        <f>CEILING(F691*(1+H691),I691)</f>
        <v>2</v>
      </c>
      <c r="K691" s="9">
        <v>4.5</v>
      </c>
      <c r="L691" s="5">
        <f>ROUND(J691*K691,2)</f>
        <v>9.0</v>
      </c>
      <c r="M691" s="9">
        <v>0.1</v>
      </c>
      <c r="N691" s="6">
        <f>ROUND(F691*M691,3)</f>
        <v>0.2</v>
      </c>
      <c r="O691" s="5">
        <f>'Labor rates'!B12</f>
        <v>68</v>
      </c>
      <c r="P691" s="5">
        <f>ROUND(N691*O691,2)</f>
        <v>13.6</v>
      </c>
      <c r="Q691" s="9">
        <v>0</v>
      </c>
      <c r="R691" s="5">
        <f>ROUND(L691+P691+Q691,2)</f>
        <v>22.6</v>
      </c>
      <c r="S691" s="7">
        <v>0.25</v>
      </c>
      <c r="T691" s="5">
        <f>ROUND(R691*(1-S691),2)</f>
        <v>16.95</v>
      </c>
      <c r="U691" s="5">
        <f>ROUND(R691*(1+S691),2)</f>
        <v>28.25</v>
      </c>
      <c r="V691" t="s">
        <v>2316</v>
      </c>
      <c r="W691" t="s">
        <v>2317</v>
      </c>
      <c r="X691" t="s">
        <v>2330</v>
      </c>
      <c r="Y691" t="s">
        <v>98</v>
      </c>
      <c r="Z691" t="s">
        <v>325</v>
      </c>
      <c r="AA691" s="6">
        <f>J691/I691</f>
        <v>2.0</v>
      </c>
      <c r="AB691" s="6">
        <f>J691-F691</f>
        <v>0.0</v>
      </c>
      <c r="AC691" s="5">
        <f>L691*(1-S691)</f>
        <v>6.75</v>
      </c>
      <c r="AD691" s="5">
        <f>L691*(1+S691)</f>
        <v>11.25</v>
      </c>
    </row>
    <row r="692" spans="1:30">
      <c r="A692" t="s">
        <v>2331</v>
      </c>
      <c r="B692" t="s">
        <v>43</v>
      </c>
      <c r="C692" t="s">
        <v>2313</v>
      </c>
      <c r="D692" t="s">
        <v>2332</v>
      </c>
      <c r="E692" t="s">
        <v>2333</v>
      </c>
      <c r="F692" s="9">
        <v>5</v>
      </c>
      <c r="G692" t="s">
        <v>164</v>
      </c>
      <c r="H692" s="7">
        <v>0</v>
      </c>
      <c r="I692" s="9">
        <v>1</v>
      </c>
      <c r="J692" s="6">
        <f>CEILING(F692*(1+H692),I692)</f>
        <v>5</v>
      </c>
      <c r="K692" s="9">
        <v>4.2</v>
      </c>
      <c r="L692" s="5">
        <f>ROUND(J692*K692,2)</f>
        <v>21.0</v>
      </c>
      <c r="M692" s="9">
        <v>0.18</v>
      </c>
      <c r="N692" s="6">
        <f>ROUND(F692*M692,3)</f>
        <v>0.9</v>
      </c>
      <c r="O692" s="5">
        <f>'Labor rates'!B12</f>
        <v>68</v>
      </c>
      <c r="P692" s="5">
        <f>ROUND(N692*O692,2)</f>
        <v>61.2</v>
      </c>
      <c r="Q692" s="9">
        <v>0</v>
      </c>
      <c r="R692" s="5">
        <f>ROUND(L692+P692+Q692,2)</f>
        <v>82.2</v>
      </c>
      <c r="S692" s="7">
        <v>0.25</v>
      </c>
      <c r="T692" s="5">
        <f>ROUND(R692*(1-S692),2)</f>
        <v>61.65</v>
      </c>
      <c r="U692" s="5">
        <f>ROUND(R692*(1+S692),2)</f>
        <v>102.75</v>
      </c>
      <c r="V692" t="s">
        <v>2334</v>
      </c>
      <c r="W692" t="s">
        <v>2335</v>
      </c>
      <c r="X692" t="s">
        <v>2336</v>
      </c>
      <c r="Y692" t="s">
        <v>98</v>
      </c>
      <c r="Z692" t="s">
        <v>325</v>
      </c>
      <c r="AA692" s="6">
        <f>J692/I692</f>
        <v>5.0</v>
      </c>
      <c r="AB692" s="6">
        <f>J692-F692</f>
        <v>0.0</v>
      </c>
      <c r="AC692" s="5">
        <f>L692*(1-S692)</f>
        <v>15.75</v>
      </c>
      <c r="AD692" s="5">
        <f>L692*(1+S692)</f>
        <v>26.25</v>
      </c>
    </row>
    <row r="693" spans="1:30">
      <c r="A693" t="s">
        <v>2337</v>
      </c>
      <c r="B693" t="s">
        <v>43</v>
      </c>
      <c r="C693" t="s">
        <v>2313</v>
      </c>
      <c r="D693" t="s">
        <v>2338</v>
      </c>
      <c r="E693" t="s">
        <v>2339</v>
      </c>
      <c r="F693" s="9">
        <v>5</v>
      </c>
      <c r="G693" t="s">
        <v>164</v>
      </c>
      <c r="H693" s="7">
        <v>0</v>
      </c>
      <c r="I693" s="9">
        <v>1</v>
      </c>
      <c r="J693" s="6">
        <f>CEILING(F693*(1+H693),I693)</f>
        <v>5</v>
      </c>
      <c r="K693" s="9">
        <v>1.2</v>
      </c>
      <c r="L693" s="5">
        <f>ROUND(J693*K693,2)</f>
        <v>6.0</v>
      </c>
      <c r="M693" s="9">
        <v>0.04</v>
      </c>
      <c r="N693" s="6">
        <f>ROUND(F693*M693,3)</f>
        <v>0.2</v>
      </c>
      <c r="O693" s="5">
        <f>'Labor rates'!B12</f>
        <v>68</v>
      </c>
      <c r="P693" s="5">
        <f>ROUND(N693*O693,2)</f>
        <v>13.6</v>
      </c>
      <c r="Q693" s="9">
        <v>0</v>
      </c>
      <c r="R693" s="5">
        <f>ROUND(L693+P693+Q693,2)</f>
        <v>19.6</v>
      </c>
      <c r="S693" s="7">
        <v>0.25</v>
      </c>
      <c r="T693" s="5">
        <f>ROUND(R693*(1-S693),2)</f>
        <v>14.7</v>
      </c>
      <c r="U693" s="5">
        <f>ROUND(R693*(1+S693),2)</f>
        <v>24.5</v>
      </c>
      <c r="V693" t="s">
        <v>2334</v>
      </c>
      <c r="W693" t="s">
        <v>2335</v>
      </c>
      <c r="X693" t="s">
        <v>2340</v>
      </c>
      <c r="Y693" t="s">
        <v>98</v>
      </c>
      <c r="Z693" t="s">
        <v>325</v>
      </c>
      <c r="AA693" s="6">
        <f>J693/I693</f>
        <v>5.0</v>
      </c>
      <c r="AB693" s="6">
        <f>J693-F693</f>
        <v>0.0</v>
      </c>
      <c r="AC693" s="5">
        <f>L693*(1-S693)</f>
        <v>4.5</v>
      </c>
      <c r="AD693" s="5">
        <f>L693*(1+S693)</f>
        <v>7.5</v>
      </c>
    </row>
    <row r="694" spans="1:30">
      <c r="A694" t="s">
        <v>2341</v>
      </c>
      <c r="B694" t="s">
        <v>43</v>
      </c>
      <c r="C694" t="s">
        <v>2342</v>
      </c>
      <c r="D694" t="s">
        <v>2314</v>
      </c>
      <c r="E694" t="s">
        <v>2315</v>
      </c>
      <c r="F694" s="9">
        <v>5</v>
      </c>
      <c r="G694" t="s">
        <v>164</v>
      </c>
      <c r="H694" s="7">
        <v>0</v>
      </c>
      <c r="I694" s="9">
        <v>1</v>
      </c>
      <c r="J694" s="6">
        <f>CEILING(F694*(1+H694),I694)</f>
        <v>5</v>
      </c>
      <c r="K694" s="9">
        <v>4.5</v>
      </c>
      <c r="L694" s="5">
        <f>ROUND(J694*K694,2)</f>
        <v>22.5</v>
      </c>
      <c r="M694" s="9">
        <v>0.12</v>
      </c>
      <c r="N694" s="6">
        <f>ROUND(F694*M694,3)</f>
        <v>0.6</v>
      </c>
      <c r="O694" s="5">
        <f>'Labor rates'!B12</f>
        <v>68</v>
      </c>
      <c r="P694" s="5">
        <f>ROUND(N694*O694,2)</f>
        <v>40.8</v>
      </c>
      <c r="Q694" s="9">
        <v>0</v>
      </c>
      <c r="R694" s="5">
        <f>ROUND(L694+P694+Q694,2)</f>
        <v>63.3</v>
      </c>
      <c r="S694" s="7">
        <v>0.25</v>
      </c>
      <c r="T694" s="5">
        <f>ROUND(R694*(1-S694),2)</f>
        <v>47.47</v>
      </c>
      <c r="U694" s="5">
        <f>ROUND(R694*(1+S694),2)</f>
        <v>79.13</v>
      </c>
      <c r="V694" t="s">
        <v>2316</v>
      </c>
      <c r="W694" t="s">
        <v>2317</v>
      </c>
      <c r="X694" t="s">
        <v>2343</v>
      </c>
      <c r="Y694" t="s">
        <v>98</v>
      </c>
      <c r="Z694" t="s">
        <v>325</v>
      </c>
      <c r="AA694" s="6">
        <f>J694/I694</f>
        <v>5.0</v>
      </c>
      <c r="AB694" s="6">
        <f>J694-F694</f>
        <v>0.0</v>
      </c>
      <c r="AC694" s="5">
        <f>L694*(1-S694)</f>
        <v>16.875</v>
      </c>
      <c r="AD694" s="5">
        <f>L694*(1+S694)</f>
        <v>28.125</v>
      </c>
    </row>
    <row r="695" spans="1:30">
      <c r="A695" t="s">
        <v>2344</v>
      </c>
      <c r="B695" t="s">
        <v>43</v>
      </c>
      <c r="C695" t="s">
        <v>2342</v>
      </c>
      <c r="D695" t="s">
        <v>2320</v>
      </c>
      <c r="E695" t="s">
        <v>2321</v>
      </c>
      <c r="F695" s="9">
        <v>4</v>
      </c>
      <c r="G695" t="s">
        <v>164</v>
      </c>
      <c r="H695" s="7">
        <v>0</v>
      </c>
      <c r="I695" s="9">
        <v>1</v>
      </c>
      <c r="J695" s="6">
        <f>CEILING(F695*(1+H695),I695)</f>
        <v>4</v>
      </c>
      <c r="K695" s="9">
        <v>22</v>
      </c>
      <c r="L695" s="5">
        <f>ROUND(J695*K695,2)</f>
        <v>88.0</v>
      </c>
      <c r="M695" s="9">
        <v>0.22</v>
      </c>
      <c r="N695" s="6">
        <f>ROUND(F695*M695,3)</f>
        <v>0.88</v>
      </c>
      <c r="O695" s="5">
        <f>'Labor rates'!B12</f>
        <v>68</v>
      </c>
      <c r="P695" s="5">
        <f>ROUND(N695*O695,2)</f>
        <v>59.84</v>
      </c>
      <c r="Q695" s="9">
        <v>0</v>
      </c>
      <c r="R695" s="5">
        <f>ROUND(L695+P695+Q695,2)</f>
        <v>147.84</v>
      </c>
      <c r="S695" s="7">
        <v>0.25</v>
      </c>
      <c r="T695" s="5">
        <f>ROUND(R695*(1-S695),2)</f>
        <v>110.88</v>
      </c>
      <c r="U695" s="5">
        <f>ROUND(R695*(1+S695),2)</f>
        <v>184.8</v>
      </c>
      <c r="V695" t="s">
        <v>2316</v>
      </c>
      <c r="W695" t="s">
        <v>2317</v>
      </c>
      <c r="X695" t="s">
        <v>2345</v>
      </c>
      <c r="Y695" t="s">
        <v>98</v>
      </c>
      <c r="Z695" t="s">
        <v>325</v>
      </c>
      <c r="AA695" s="6">
        <f>J695/I695</f>
        <v>4.0</v>
      </c>
      <c r="AB695" s="6">
        <f>J695-F695</f>
        <v>0.0</v>
      </c>
      <c r="AC695" s="5">
        <f>L695*(1-S695)</f>
        <v>66.0</v>
      </c>
      <c r="AD695" s="5">
        <f>L695*(1+S695)</f>
        <v>110.0</v>
      </c>
    </row>
    <row r="696" spans="1:30">
      <c r="A696" t="s">
        <v>2346</v>
      </c>
      <c r="B696" t="s">
        <v>43</v>
      </c>
      <c r="C696" t="s">
        <v>2342</v>
      </c>
      <c r="D696" t="s">
        <v>2324</v>
      </c>
      <c r="E696" t="s">
        <v>2325</v>
      </c>
      <c r="F696" s="9">
        <v>1</v>
      </c>
      <c r="G696" t="s">
        <v>164</v>
      </c>
      <c r="H696" s="7">
        <v>0</v>
      </c>
      <c r="I696" s="9">
        <v>1</v>
      </c>
      <c r="J696" s="6">
        <f>CEILING(F696*(1+H696),I696)</f>
        <v>1</v>
      </c>
      <c r="K696" s="9">
        <v>28</v>
      </c>
      <c r="L696" s="5">
        <f>ROUND(J696*K696,2)</f>
        <v>28.0</v>
      </c>
      <c r="M696" s="9">
        <v>0.35</v>
      </c>
      <c r="N696" s="6">
        <f>ROUND(F696*M696,3)</f>
        <v>0.35</v>
      </c>
      <c r="O696" s="5">
        <f>'Labor rates'!B12</f>
        <v>68</v>
      </c>
      <c r="P696" s="5">
        <f>ROUND(N696*O696,2)</f>
        <v>23.8</v>
      </c>
      <c r="Q696" s="9">
        <v>0</v>
      </c>
      <c r="R696" s="5">
        <f>ROUND(L696+P696+Q696,2)</f>
        <v>51.8</v>
      </c>
      <c r="S696" s="7">
        <v>0.25</v>
      </c>
      <c r="T696" s="5">
        <f>ROUND(R696*(1-S696),2)</f>
        <v>38.85</v>
      </c>
      <c r="U696" s="5">
        <f>ROUND(R696*(1+S696),2)</f>
        <v>64.75</v>
      </c>
      <c r="V696" t="s">
        <v>2316</v>
      </c>
      <c r="W696" t="s">
        <v>2317</v>
      </c>
      <c r="X696" t="s">
        <v>2347</v>
      </c>
      <c r="Y696" t="s">
        <v>98</v>
      </c>
      <c r="Z696" t="s">
        <v>325</v>
      </c>
      <c r="AA696" s="6">
        <f>J696/I696</f>
        <v>1.0</v>
      </c>
      <c r="AB696" s="6">
        <f>J696-F696</f>
        <v>0.0</v>
      </c>
      <c r="AC696" s="5">
        <f>L696*(1-S696)</f>
        <v>21.0</v>
      </c>
      <c r="AD696" s="5">
        <f>L696*(1+S696)</f>
        <v>35.0</v>
      </c>
    </row>
    <row r="697" spans="1:30">
      <c r="A697" t="s">
        <v>2348</v>
      </c>
      <c r="B697" t="s">
        <v>43</v>
      </c>
      <c r="C697" t="s">
        <v>2342</v>
      </c>
      <c r="D697" t="s">
        <v>2328</v>
      </c>
      <c r="E697" t="s">
        <v>2329</v>
      </c>
      <c r="F697" s="9">
        <v>2</v>
      </c>
      <c r="G697" t="s">
        <v>164</v>
      </c>
      <c r="H697" s="7">
        <v>0</v>
      </c>
      <c r="I697" s="9">
        <v>1</v>
      </c>
      <c r="J697" s="6">
        <f>CEILING(F697*(1+H697),I697)</f>
        <v>2</v>
      </c>
      <c r="K697" s="9">
        <v>4.5</v>
      </c>
      <c r="L697" s="5">
        <f>ROUND(J697*K697,2)</f>
        <v>9.0</v>
      </c>
      <c r="M697" s="9">
        <v>0.1</v>
      </c>
      <c r="N697" s="6">
        <f>ROUND(F697*M697,3)</f>
        <v>0.2</v>
      </c>
      <c r="O697" s="5">
        <f>'Labor rates'!B12</f>
        <v>68</v>
      </c>
      <c r="P697" s="5">
        <f>ROUND(N697*O697,2)</f>
        <v>13.6</v>
      </c>
      <c r="Q697" s="9">
        <v>0</v>
      </c>
      <c r="R697" s="5">
        <f>ROUND(L697+P697+Q697,2)</f>
        <v>22.6</v>
      </c>
      <c r="S697" s="7">
        <v>0.25</v>
      </c>
      <c r="T697" s="5">
        <f>ROUND(R697*(1-S697),2)</f>
        <v>16.95</v>
      </c>
      <c r="U697" s="5">
        <f>ROUND(R697*(1+S697),2)</f>
        <v>28.25</v>
      </c>
      <c r="V697" t="s">
        <v>2316</v>
      </c>
      <c r="W697" t="s">
        <v>2317</v>
      </c>
      <c r="X697" t="s">
        <v>2349</v>
      </c>
      <c r="Y697" t="s">
        <v>98</v>
      </c>
      <c r="Z697" t="s">
        <v>325</v>
      </c>
      <c r="AA697" s="6">
        <f>J697/I697</f>
        <v>2.0</v>
      </c>
      <c r="AB697" s="6">
        <f>J697-F697</f>
        <v>0.0</v>
      </c>
      <c r="AC697" s="5">
        <f>L697*(1-S697)</f>
        <v>6.75</v>
      </c>
      <c r="AD697" s="5">
        <f>L697*(1+S697)</f>
        <v>11.25</v>
      </c>
    </row>
    <row r="698" spans="1:30">
      <c r="A698" t="s">
        <v>2350</v>
      </c>
      <c r="B698" t="s">
        <v>43</v>
      </c>
      <c r="C698" t="s">
        <v>2342</v>
      </c>
      <c r="D698" t="s">
        <v>2332</v>
      </c>
      <c r="E698" t="s">
        <v>2333</v>
      </c>
      <c r="F698" s="9">
        <v>5</v>
      </c>
      <c r="G698" t="s">
        <v>164</v>
      </c>
      <c r="H698" s="7">
        <v>0</v>
      </c>
      <c r="I698" s="9">
        <v>1</v>
      </c>
      <c r="J698" s="6">
        <f>CEILING(F698*(1+H698),I698)</f>
        <v>5</v>
      </c>
      <c r="K698" s="9">
        <v>4.2</v>
      </c>
      <c r="L698" s="5">
        <f>ROUND(J698*K698,2)</f>
        <v>21.0</v>
      </c>
      <c r="M698" s="9">
        <v>0.18</v>
      </c>
      <c r="N698" s="6">
        <f>ROUND(F698*M698,3)</f>
        <v>0.9</v>
      </c>
      <c r="O698" s="5">
        <f>'Labor rates'!B12</f>
        <v>68</v>
      </c>
      <c r="P698" s="5">
        <f>ROUND(N698*O698,2)</f>
        <v>61.2</v>
      </c>
      <c r="Q698" s="9">
        <v>0</v>
      </c>
      <c r="R698" s="5">
        <f>ROUND(L698+P698+Q698,2)</f>
        <v>82.2</v>
      </c>
      <c r="S698" s="7">
        <v>0.25</v>
      </c>
      <c r="T698" s="5">
        <f>ROUND(R698*(1-S698),2)</f>
        <v>61.65</v>
      </c>
      <c r="U698" s="5">
        <f>ROUND(R698*(1+S698),2)</f>
        <v>102.75</v>
      </c>
      <c r="V698" t="s">
        <v>2334</v>
      </c>
      <c r="W698" t="s">
        <v>2335</v>
      </c>
      <c r="X698" t="s">
        <v>2336</v>
      </c>
      <c r="Y698" t="s">
        <v>98</v>
      </c>
      <c r="Z698" t="s">
        <v>325</v>
      </c>
      <c r="AA698" s="6">
        <f>J698/I698</f>
        <v>5.0</v>
      </c>
      <c r="AB698" s="6">
        <f>J698-F698</f>
        <v>0.0</v>
      </c>
      <c r="AC698" s="5">
        <f>L698*(1-S698)</f>
        <v>15.75</v>
      </c>
      <c r="AD698" s="5">
        <f>L698*(1+S698)</f>
        <v>26.25</v>
      </c>
    </row>
    <row r="699" spans="1:30">
      <c r="A699" t="s">
        <v>2351</v>
      </c>
      <c r="B699" t="s">
        <v>43</v>
      </c>
      <c r="C699" t="s">
        <v>2342</v>
      </c>
      <c r="D699" t="s">
        <v>2338</v>
      </c>
      <c r="E699" t="s">
        <v>2339</v>
      </c>
      <c r="F699" s="9">
        <v>5</v>
      </c>
      <c r="G699" t="s">
        <v>164</v>
      </c>
      <c r="H699" s="7">
        <v>0</v>
      </c>
      <c r="I699" s="9">
        <v>1</v>
      </c>
      <c r="J699" s="6">
        <f>CEILING(F699*(1+H699),I699)</f>
        <v>5</v>
      </c>
      <c r="K699" s="9">
        <v>1.2</v>
      </c>
      <c r="L699" s="5">
        <f>ROUND(J699*K699,2)</f>
        <v>6.0</v>
      </c>
      <c r="M699" s="9">
        <v>0.04</v>
      </c>
      <c r="N699" s="6">
        <f>ROUND(F699*M699,3)</f>
        <v>0.2</v>
      </c>
      <c r="O699" s="5">
        <f>'Labor rates'!B12</f>
        <v>68</v>
      </c>
      <c r="P699" s="5">
        <f>ROUND(N699*O699,2)</f>
        <v>13.6</v>
      </c>
      <c r="Q699" s="9">
        <v>0</v>
      </c>
      <c r="R699" s="5">
        <f>ROUND(L699+P699+Q699,2)</f>
        <v>19.6</v>
      </c>
      <c r="S699" s="7">
        <v>0.25</v>
      </c>
      <c r="T699" s="5">
        <f>ROUND(R699*(1-S699),2)</f>
        <v>14.7</v>
      </c>
      <c r="U699" s="5">
        <f>ROUND(R699*(1+S699),2)</f>
        <v>24.5</v>
      </c>
      <c r="V699" t="s">
        <v>2334</v>
      </c>
      <c r="W699" t="s">
        <v>2335</v>
      </c>
      <c r="X699" t="s">
        <v>2340</v>
      </c>
      <c r="Y699" t="s">
        <v>98</v>
      </c>
      <c r="Z699" t="s">
        <v>325</v>
      </c>
      <c r="AA699" s="6">
        <f>J699/I699</f>
        <v>5.0</v>
      </c>
      <c r="AB699" s="6">
        <f>J699-F699</f>
        <v>0.0</v>
      </c>
      <c r="AC699" s="5">
        <f>L699*(1-S699)</f>
        <v>4.5</v>
      </c>
      <c r="AD699" s="5">
        <f>L699*(1+S699)</f>
        <v>7.5</v>
      </c>
    </row>
    <row r="700" spans="1:30">
      <c r="A700" t="s">
        <v>2352</v>
      </c>
      <c r="B700" t="s">
        <v>43</v>
      </c>
      <c r="C700" t="s">
        <v>2353</v>
      </c>
      <c r="D700" t="s">
        <v>2314</v>
      </c>
      <c r="E700" t="s">
        <v>2315</v>
      </c>
      <c r="F700" s="9">
        <v>5</v>
      </c>
      <c r="G700" t="s">
        <v>164</v>
      </c>
      <c r="H700" s="7">
        <v>0</v>
      </c>
      <c r="I700" s="9">
        <v>1</v>
      </c>
      <c r="J700" s="6">
        <f>CEILING(F700*(1+H700),I700)</f>
        <v>5</v>
      </c>
      <c r="K700" s="9">
        <v>4.5</v>
      </c>
      <c r="L700" s="5">
        <f>ROUND(J700*K700,2)</f>
        <v>22.5</v>
      </c>
      <c r="M700" s="9">
        <v>0.12</v>
      </c>
      <c r="N700" s="6">
        <f>ROUND(F700*M700,3)</f>
        <v>0.6</v>
      </c>
      <c r="O700" s="5">
        <f>'Labor rates'!B12</f>
        <v>68</v>
      </c>
      <c r="P700" s="5">
        <f>ROUND(N700*O700,2)</f>
        <v>40.8</v>
      </c>
      <c r="Q700" s="9">
        <v>0</v>
      </c>
      <c r="R700" s="5">
        <f>ROUND(L700+P700+Q700,2)</f>
        <v>63.3</v>
      </c>
      <c r="S700" s="7">
        <v>0.25</v>
      </c>
      <c r="T700" s="5">
        <f>ROUND(R700*(1-S700),2)</f>
        <v>47.47</v>
      </c>
      <c r="U700" s="5">
        <f>ROUND(R700*(1+S700),2)</f>
        <v>79.13</v>
      </c>
      <c r="V700" t="s">
        <v>2316</v>
      </c>
      <c r="W700" t="s">
        <v>2317</v>
      </c>
      <c r="X700" t="s">
        <v>2354</v>
      </c>
      <c r="Y700" t="s">
        <v>98</v>
      </c>
      <c r="Z700" t="s">
        <v>325</v>
      </c>
      <c r="AA700" s="6">
        <f>J700/I700</f>
        <v>5.0</v>
      </c>
      <c r="AB700" s="6">
        <f>J700-F700</f>
        <v>0.0</v>
      </c>
      <c r="AC700" s="5">
        <f>L700*(1-S700)</f>
        <v>16.875</v>
      </c>
      <c r="AD700" s="5">
        <f>L700*(1+S700)</f>
        <v>28.125</v>
      </c>
    </row>
    <row r="701" spans="1:30">
      <c r="A701" t="s">
        <v>2355</v>
      </c>
      <c r="B701" t="s">
        <v>43</v>
      </c>
      <c r="C701" t="s">
        <v>2353</v>
      </c>
      <c r="D701" t="s">
        <v>2320</v>
      </c>
      <c r="E701" t="s">
        <v>2321</v>
      </c>
      <c r="F701" s="9">
        <v>4</v>
      </c>
      <c r="G701" t="s">
        <v>164</v>
      </c>
      <c r="H701" s="7">
        <v>0</v>
      </c>
      <c r="I701" s="9">
        <v>1</v>
      </c>
      <c r="J701" s="6">
        <f>CEILING(F701*(1+H701),I701)</f>
        <v>4</v>
      </c>
      <c r="K701" s="9">
        <v>22</v>
      </c>
      <c r="L701" s="5">
        <f>ROUND(J701*K701,2)</f>
        <v>88.0</v>
      </c>
      <c r="M701" s="9">
        <v>0.22</v>
      </c>
      <c r="N701" s="6">
        <f>ROUND(F701*M701,3)</f>
        <v>0.88</v>
      </c>
      <c r="O701" s="5">
        <f>'Labor rates'!B12</f>
        <v>68</v>
      </c>
      <c r="P701" s="5">
        <f>ROUND(N701*O701,2)</f>
        <v>59.84</v>
      </c>
      <c r="Q701" s="9">
        <v>0</v>
      </c>
      <c r="R701" s="5">
        <f>ROUND(L701+P701+Q701,2)</f>
        <v>147.84</v>
      </c>
      <c r="S701" s="7">
        <v>0.25</v>
      </c>
      <c r="T701" s="5">
        <f>ROUND(R701*(1-S701),2)</f>
        <v>110.88</v>
      </c>
      <c r="U701" s="5">
        <f>ROUND(R701*(1+S701),2)</f>
        <v>184.8</v>
      </c>
      <c r="V701" t="s">
        <v>2316</v>
      </c>
      <c r="W701" t="s">
        <v>2317</v>
      </c>
      <c r="X701" t="s">
        <v>2356</v>
      </c>
      <c r="Y701" t="s">
        <v>98</v>
      </c>
      <c r="Z701" t="s">
        <v>325</v>
      </c>
      <c r="AA701" s="6">
        <f>J701/I701</f>
        <v>4.0</v>
      </c>
      <c r="AB701" s="6">
        <f>J701-F701</f>
        <v>0.0</v>
      </c>
      <c r="AC701" s="5">
        <f>L701*(1-S701)</f>
        <v>66.0</v>
      </c>
      <c r="AD701" s="5">
        <f>L701*(1+S701)</f>
        <v>110.0</v>
      </c>
    </row>
    <row r="702" spans="1:30">
      <c r="A702" t="s">
        <v>2357</v>
      </c>
      <c r="B702" t="s">
        <v>43</v>
      </c>
      <c r="C702" t="s">
        <v>2353</v>
      </c>
      <c r="D702" t="s">
        <v>2324</v>
      </c>
      <c r="E702" t="s">
        <v>2325</v>
      </c>
      <c r="F702" s="9">
        <v>1</v>
      </c>
      <c r="G702" t="s">
        <v>164</v>
      </c>
      <c r="H702" s="7">
        <v>0</v>
      </c>
      <c r="I702" s="9">
        <v>1</v>
      </c>
      <c r="J702" s="6">
        <f>CEILING(F702*(1+H702),I702)</f>
        <v>1</v>
      </c>
      <c r="K702" s="9">
        <v>28</v>
      </c>
      <c r="L702" s="5">
        <f>ROUND(J702*K702,2)</f>
        <v>28.0</v>
      </c>
      <c r="M702" s="9">
        <v>0.35</v>
      </c>
      <c r="N702" s="6">
        <f>ROUND(F702*M702,3)</f>
        <v>0.35</v>
      </c>
      <c r="O702" s="5">
        <f>'Labor rates'!B12</f>
        <v>68</v>
      </c>
      <c r="P702" s="5">
        <f>ROUND(N702*O702,2)</f>
        <v>23.8</v>
      </c>
      <c r="Q702" s="9">
        <v>0</v>
      </c>
      <c r="R702" s="5">
        <f>ROUND(L702+P702+Q702,2)</f>
        <v>51.8</v>
      </c>
      <c r="S702" s="7">
        <v>0.25</v>
      </c>
      <c r="T702" s="5">
        <f>ROUND(R702*(1-S702),2)</f>
        <v>38.85</v>
      </c>
      <c r="U702" s="5">
        <f>ROUND(R702*(1+S702),2)</f>
        <v>64.75</v>
      </c>
      <c r="V702" t="s">
        <v>2316</v>
      </c>
      <c r="W702" t="s">
        <v>2317</v>
      </c>
      <c r="X702" t="s">
        <v>2358</v>
      </c>
      <c r="Y702" t="s">
        <v>98</v>
      </c>
      <c r="Z702" t="s">
        <v>325</v>
      </c>
      <c r="AA702" s="6">
        <f>J702/I702</f>
        <v>1.0</v>
      </c>
      <c r="AB702" s="6">
        <f>J702-F702</f>
        <v>0.0</v>
      </c>
      <c r="AC702" s="5">
        <f>L702*(1-S702)</f>
        <v>21.0</v>
      </c>
      <c r="AD702" s="5">
        <f>L702*(1+S702)</f>
        <v>35.0</v>
      </c>
    </row>
    <row r="703" spans="1:30">
      <c r="A703" t="s">
        <v>2359</v>
      </c>
      <c r="B703" t="s">
        <v>43</v>
      </c>
      <c r="C703" t="s">
        <v>2353</v>
      </c>
      <c r="D703" t="s">
        <v>2328</v>
      </c>
      <c r="E703" t="s">
        <v>2329</v>
      </c>
      <c r="F703" s="9">
        <v>2</v>
      </c>
      <c r="G703" t="s">
        <v>164</v>
      </c>
      <c r="H703" s="7">
        <v>0</v>
      </c>
      <c r="I703" s="9">
        <v>1</v>
      </c>
      <c r="J703" s="6">
        <f>CEILING(F703*(1+H703),I703)</f>
        <v>2</v>
      </c>
      <c r="K703" s="9">
        <v>4.5</v>
      </c>
      <c r="L703" s="5">
        <f>ROUND(J703*K703,2)</f>
        <v>9.0</v>
      </c>
      <c r="M703" s="9">
        <v>0.1</v>
      </c>
      <c r="N703" s="6">
        <f>ROUND(F703*M703,3)</f>
        <v>0.2</v>
      </c>
      <c r="O703" s="5">
        <f>'Labor rates'!B12</f>
        <v>68</v>
      </c>
      <c r="P703" s="5">
        <f>ROUND(N703*O703,2)</f>
        <v>13.6</v>
      </c>
      <c r="Q703" s="9">
        <v>0</v>
      </c>
      <c r="R703" s="5">
        <f>ROUND(L703+P703+Q703,2)</f>
        <v>22.6</v>
      </c>
      <c r="S703" s="7">
        <v>0.25</v>
      </c>
      <c r="T703" s="5">
        <f>ROUND(R703*(1-S703),2)</f>
        <v>16.95</v>
      </c>
      <c r="U703" s="5">
        <f>ROUND(R703*(1+S703),2)</f>
        <v>28.25</v>
      </c>
      <c r="V703" t="s">
        <v>2316</v>
      </c>
      <c r="W703" t="s">
        <v>2317</v>
      </c>
      <c r="X703" t="s">
        <v>2360</v>
      </c>
      <c r="Y703" t="s">
        <v>98</v>
      </c>
      <c r="Z703" t="s">
        <v>325</v>
      </c>
      <c r="AA703" s="6">
        <f>J703/I703</f>
        <v>2.0</v>
      </c>
      <c r="AB703" s="6">
        <f>J703-F703</f>
        <v>0.0</v>
      </c>
      <c r="AC703" s="5">
        <f>L703*(1-S703)</f>
        <v>6.75</v>
      </c>
      <c r="AD703" s="5">
        <f>L703*(1+S703)</f>
        <v>11.25</v>
      </c>
    </row>
    <row r="704" spans="1:30">
      <c r="A704" t="s">
        <v>2361</v>
      </c>
      <c r="B704" t="s">
        <v>43</v>
      </c>
      <c r="C704" t="s">
        <v>2353</v>
      </c>
      <c r="D704" t="s">
        <v>2332</v>
      </c>
      <c r="E704" t="s">
        <v>2333</v>
      </c>
      <c r="F704" s="9">
        <v>5</v>
      </c>
      <c r="G704" t="s">
        <v>164</v>
      </c>
      <c r="H704" s="7">
        <v>0</v>
      </c>
      <c r="I704" s="9">
        <v>1</v>
      </c>
      <c r="J704" s="6">
        <f>CEILING(F704*(1+H704),I704)</f>
        <v>5</v>
      </c>
      <c r="K704" s="9">
        <v>4.2</v>
      </c>
      <c r="L704" s="5">
        <f>ROUND(J704*K704,2)</f>
        <v>21.0</v>
      </c>
      <c r="M704" s="9">
        <v>0.18</v>
      </c>
      <c r="N704" s="6">
        <f>ROUND(F704*M704,3)</f>
        <v>0.9</v>
      </c>
      <c r="O704" s="5">
        <f>'Labor rates'!B12</f>
        <v>68</v>
      </c>
      <c r="P704" s="5">
        <f>ROUND(N704*O704,2)</f>
        <v>61.2</v>
      </c>
      <c r="Q704" s="9">
        <v>0</v>
      </c>
      <c r="R704" s="5">
        <f>ROUND(L704+P704+Q704,2)</f>
        <v>82.2</v>
      </c>
      <c r="S704" s="7">
        <v>0.25</v>
      </c>
      <c r="T704" s="5">
        <f>ROUND(R704*(1-S704),2)</f>
        <v>61.65</v>
      </c>
      <c r="U704" s="5">
        <f>ROUND(R704*(1+S704),2)</f>
        <v>102.75</v>
      </c>
      <c r="V704" t="s">
        <v>2334</v>
      </c>
      <c r="W704" t="s">
        <v>2335</v>
      </c>
      <c r="X704" t="s">
        <v>2336</v>
      </c>
      <c r="Y704" t="s">
        <v>98</v>
      </c>
      <c r="Z704" t="s">
        <v>325</v>
      </c>
      <c r="AA704" s="6">
        <f>J704/I704</f>
        <v>5.0</v>
      </c>
      <c r="AB704" s="6">
        <f>J704-F704</f>
        <v>0.0</v>
      </c>
      <c r="AC704" s="5">
        <f>L704*(1-S704)</f>
        <v>15.75</v>
      </c>
      <c r="AD704" s="5">
        <f>L704*(1+S704)</f>
        <v>26.25</v>
      </c>
    </row>
    <row r="705" spans="1:30">
      <c r="A705" t="s">
        <v>2362</v>
      </c>
      <c r="B705" t="s">
        <v>43</v>
      </c>
      <c r="C705" t="s">
        <v>2353</v>
      </c>
      <c r="D705" t="s">
        <v>2338</v>
      </c>
      <c r="E705" t="s">
        <v>2339</v>
      </c>
      <c r="F705" s="9">
        <v>5</v>
      </c>
      <c r="G705" t="s">
        <v>164</v>
      </c>
      <c r="H705" s="7">
        <v>0</v>
      </c>
      <c r="I705" s="9">
        <v>1</v>
      </c>
      <c r="J705" s="6">
        <f>CEILING(F705*(1+H705),I705)</f>
        <v>5</v>
      </c>
      <c r="K705" s="9">
        <v>1.2</v>
      </c>
      <c r="L705" s="5">
        <f>ROUND(J705*K705,2)</f>
        <v>6.0</v>
      </c>
      <c r="M705" s="9">
        <v>0.04</v>
      </c>
      <c r="N705" s="6">
        <f>ROUND(F705*M705,3)</f>
        <v>0.2</v>
      </c>
      <c r="O705" s="5">
        <f>'Labor rates'!B12</f>
        <v>68</v>
      </c>
      <c r="P705" s="5">
        <f>ROUND(N705*O705,2)</f>
        <v>13.6</v>
      </c>
      <c r="Q705" s="9">
        <v>0</v>
      </c>
      <c r="R705" s="5">
        <f>ROUND(L705+P705+Q705,2)</f>
        <v>19.6</v>
      </c>
      <c r="S705" s="7">
        <v>0.25</v>
      </c>
      <c r="T705" s="5">
        <f>ROUND(R705*(1-S705),2)</f>
        <v>14.7</v>
      </c>
      <c r="U705" s="5">
        <f>ROUND(R705*(1+S705),2)</f>
        <v>24.5</v>
      </c>
      <c r="V705" t="s">
        <v>2334</v>
      </c>
      <c r="W705" t="s">
        <v>2335</v>
      </c>
      <c r="X705" t="s">
        <v>2340</v>
      </c>
      <c r="Y705" t="s">
        <v>98</v>
      </c>
      <c r="Z705" t="s">
        <v>325</v>
      </c>
      <c r="AA705" s="6">
        <f>J705/I705</f>
        <v>5.0</v>
      </c>
      <c r="AB705" s="6">
        <f>J705-F705</f>
        <v>0.0</v>
      </c>
      <c r="AC705" s="5">
        <f>L705*(1-S705)</f>
        <v>4.5</v>
      </c>
      <c r="AD705" s="5">
        <f>L705*(1+S705)</f>
        <v>7.5</v>
      </c>
    </row>
    <row r="706" spans="1:30">
      <c r="A706" t="s">
        <v>2363</v>
      </c>
      <c r="B706" t="s">
        <v>43</v>
      </c>
      <c r="C706" t="s">
        <v>2364</v>
      </c>
      <c r="D706" t="s">
        <v>2314</v>
      </c>
      <c r="E706" t="s">
        <v>2315</v>
      </c>
      <c r="F706" s="9">
        <v>5</v>
      </c>
      <c r="G706" t="s">
        <v>164</v>
      </c>
      <c r="H706" s="7">
        <v>0</v>
      </c>
      <c r="I706" s="9">
        <v>1</v>
      </c>
      <c r="J706" s="6">
        <f>CEILING(F706*(1+H706),I706)</f>
        <v>5</v>
      </c>
      <c r="K706" s="9">
        <v>4.5</v>
      </c>
      <c r="L706" s="5">
        <f>ROUND(J706*K706,2)</f>
        <v>22.5</v>
      </c>
      <c r="M706" s="9">
        <v>0.12</v>
      </c>
      <c r="N706" s="6">
        <f>ROUND(F706*M706,3)</f>
        <v>0.6</v>
      </c>
      <c r="O706" s="5">
        <f>'Labor rates'!B12</f>
        <v>68</v>
      </c>
      <c r="P706" s="5">
        <f>ROUND(N706*O706,2)</f>
        <v>40.8</v>
      </c>
      <c r="Q706" s="9">
        <v>0</v>
      </c>
      <c r="R706" s="5">
        <f>ROUND(L706+P706+Q706,2)</f>
        <v>63.3</v>
      </c>
      <c r="S706" s="7">
        <v>0.25</v>
      </c>
      <c r="T706" s="5">
        <f>ROUND(R706*(1-S706),2)</f>
        <v>47.47</v>
      </c>
      <c r="U706" s="5">
        <f>ROUND(R706*(1+S706),2)</f>
        <v>79.13</v>
      </c>
      <c r="V706" t="s">
        <v>2316</v>
      </c>
      <c r="W706" t="s">
        <v>2317</v>
      </c>
      <c r="X706" t="s">
        <v>2365</v>
      </c>
      <c r="Y706" t="s">
        <v>98</v>
      </c>
      <c r="Z706" t="s">
        <v>325</v>
      </c>
      <c r="AA706" s="6">
        <f>J706/I706</f>
        <v>5.0</v>
      </c>
      <c r="AB706" s="6">
        <f>J706-F706</f>
        <v>0.0</v>
      </c>
      <c r="AC706" s="5">
        <f>L706*(1-S706)</f>
        <v>16.875</v>
      </c>
      <c r="AD706" s="5">
        <f>L706*(1+S706)</f>
        <v>28.125</v>
      </c>
    </row>
    <row r="707" spans="1:30">
      <c r="A707" t="s">
        <v>2366</v>
      </c>
      <c r="B707" t="s">
        <v>43</v>
      </c>
      <c r="C707" t="s">
        <v>2364</v>
      </c>
      <c r="D707" t="s">
        <v>2320</v>
      </c>
      <c r="E707" t="s">
        <v>2321</v>
      </c>
      <c r="F707" s="9">
        <v>4</v>
      </c>
      <c r="G707" t="s">
        <v>164</v>
      </c>
      <c r="H707" s="7">
        <v>0</v>
      </c>
      <c r="I707" s="9">
        <v>1</v>
      </c>
      <c r="J707" s="6">
        <f>CEILING(F707*(1+H707),I707)</f>
        <v>4</v>
      </c>
      <c r="K707" s="9">
        <v>22</v>
      </c>
      <c r="L707" s="5">
        <f>ROUND(J707*K707,2)</f>
        <v>88.0</v>
      </c>
      <c r="M707" s="9">
        <v>0.22</v>
      </c>
      <c r="N707" s="6">
        <f>ROUND(F707*M707,3)</f>
        <v>0.88</v>
      </c>
      <c r="O707" s="5">
        <f>'Labor rates'!B12</f>
        <v>68</v>
      </c>
      <c r="P707" s="5">
        <f>ROUND(N707*O707,2)</f>
        <v>59.84</v>
      </c>
      <c r="Q707" s="9">
        <v>0</v>
      </c>
      <c r="R707" s="5">
        <f>ROUND(L707+P707+Q707,2)</f>
        <v>147.84</v>
      </c>
      <c r="S707" s="7">
        <v>0.25</v>
      </c>
      <c r="T707" s="5">
        <f>ROUND(R707*(1-S707),2)</f>
        <v>110.88</v>
      </c>
      <c r="U707" s="5">
        <f>ROUND(R707*(1+S707),2)</f>
        <v>184.8</v>
      </c>
      <c r="V707" t="s">
        <v>2316</v>
      </c>
      <c r="W707" t="s">
        <v>2317</v>
      </c>
      <c r="X707" t="s">
        <v>2367</v>
      </c>
      <c r="Y707" t="s">
        <v>98</v>
      </c>
      <c r="Z707" t="s">
        <v>325</v>
      </c>
      <c r="AA707" s="6">
        <f>J707/I707</f>
        <v>4.0</v>
      </c>
      <c r="AB707" s="6">
        <f>J707-F707</f>
        <v>0.0</v>
      </c>
      <c r="AC707" s="5">
        <f>L707*(1-S707)</f>
        <v>66.0</v>
      </c>
      <c r="AD707" s="5">
        <f>L707*(1+S707)</f>
        <v>110.0</v>
      </c>
    </row>
    <row r="708" spans="1:30">
      <c r="A708" t="s">
        <v>2368</v>
      </c>
      <c r="B708" t="s">
        <v>43</v>
      </c>
      <c r="C708" t="s">
        <v>2364</v>
      </c>
      <c r="D708" t="s">
        <v>2324</v>
      </c>
      <c r="E708" t="s">
        <v>2325</v>
      </c>
      <c r="F708" s="9">
        <v>1</v>
      </c>
      <c r="G708" t="s">
        <v>164</v>
      </c>
      <c r="H708" s="7">
        <v>0</v>
      </c>
      <c r="I708" s="9">
        <v>1</v>
      </c>
      <c r="J708" s="6">
        <f>CEILING(F708*(1+H708),I708)</f>
        <v>1</v>
      </c>
      <c r="K708" s="9">
        <v>28</v>
      </c>
      <c r="L708" s="5">
        <f>ROUND(J708*K708,2)</f>
        <v>28.0</v>
      </c>
      <c r="M708" s="9">
        <v>0.35</v>
      </c>
      <c r="N708" s="6">
        <f>ROUND(F708*M708,3)</f>
        <v>0.35</v>
      </c>
      <c r="O708" s="5">
        <f>'Labor rates'!B12</f>
        <v>68</v>
      </c>
      <c r="P708" s="5">
        <f>ROUND(N708*O708,2)</f>
        <v>23.8</v>
      </c>
      <c r="Q708" s="9">
        <v>0</v>
      </c>
      <c r="R708" s="5">
        <f>ROUND(L708+P708+Q708,2)</f>
        <v>51.8</v>
      </c>
      <c r="S708" s="7">
        <v>0.25</v>
      </c>
      <c r="T708" s="5">
        <f>ROUND(R708*(1-S708),2)</f>
        <v>38.85</v>
      </c>
      <c r="U708" s="5">
        <f>ROUND(R708*(1+S708),2)</f>
        <v>64.75</v>
      </c>
      <c r="V708" t="s">
        <v>2316</v>
      </c>
      <c r="W708" t="s">
        <v>2317</v>
      </c>
      <c r="X708" t="s">
        <v>2369</v>
      </c>
      <c r="Y708" t="s">
        <v>98</v>
      </c>
      <c r="Z708" t="s">
        <v>325</v>
      </c>
      <c r="AA708" s="6">
        <f>J708/I708</f>
        <v>1.0</v>
      </c>
      <c r="AB708" s="6">
        <f>J708-F708</f>
        <v>0.0</v>
      </c>
      <c r="AC708" s="5">
        <f>L708*(1-S708)</f>
        <v>21.0</v>
      </c>
      <c r="AD708" s="5">
        <f>L708*(1+S708)</f>
        <v>35.0</v>
      </c>
    </row>
    <row r="709" spans="1:30">
      <c r="A709" t="s">
        <v>2370</v>
      </c>
      <c r="B709" t="s">
        <v>43</v>
      </c>
      <c r="C709" t="s">
        <v>2364</v>
      </c>
      <c r="D709" t="s">
        <v>2328</v>
      </c>
      <c r="E709" t="s">
        <v>2329</v>
      </c>
      <c r="F709" s="9">
        <v>2</v>
      </c>
      <c r="G709" t="s">
        <v>164</v>
      </c>
      <c r="H709" s="7">
        <v>0</v>
      </c>
      <c r="I709" s="9">
        <v>1</v>
      </c>
      <c r="J709" s="6">
        <f>CEILING(F709*(1+H709),I709)</f>
        <v>2</v>
      </c>
      <c r="K709" s="9">
        <v>4.5</v>
      </c>
      <c r="L709" s="5">
        <f>ROUND(J709*K709,2)</f>
        <v>9.0</v>
      </c>
      <c r="M709" s="9">
        <v>0.1</v>
      </c>
      <c r="N709" s="6">
        <f>ROUND(F709*M709,3)</f>
        <v>0.2</v>
      </c>
      <c r="O709" s="5">
        <f>'Labor rates'!B12</f>
        <v>68</v>
      </c>
      <c r="P709" s="5">
        <f>ROUND(N709*O709,2)</f>
        <v>13.6</v>
      </c>
      <c r="Q709" s="9">
        <v>0</v>
      </c>
      <c r="R709" s="5">
        <f>ROUND(L709+P709+Q709,2)</f>
        <v>22.6</v>
      </c>
      <c r="S709" s="7">
        <v>0.25</v>
      </c>
      <c r="T709" s="5">
        <f>ROUND(R709*(1-S709),2)</f>
        <v>16.95</v>
      </c>
      <c r="U709" s="5">
        <f>ROUND(R709*(1+S709),2)</f>
        <v>28.25</v>
      </c>
      <c r="V709" t="s">
        <v>2316</v>
      </c>
      <c r="W709" t="s">
        <v>2317</v>
      </c>
      <c r="X709" t="s">
        <v>2371</v>
      </c>
      <c r="Y709" t="s">
        <v>98</v>
      </c>
      <c r="Z709" t="s">
        <v>325</v>
      </c>
      <c r="AA709" s="6">
        <f>J709/I709</f>
        <v>2.0</v>
      </c>
      <c r="AB709" s="6">
        <f>J709-F709</f>
        <v>0.0</v>
      </c>
      <c r="AC709" s="5">
        <f>L709*(1-S709)</f>
        <v>6.75</v>
      </c>
      <c r="AD709" s="5">
        <f>L709*(1+S709)</f>
        <v>11.25</v>
      </c>
    </row>
    <row r="710" spans="1:30">
      <c r="A710" t="s">
        <v>2372</v>
      </c>
      <c r="B710" t="s">
        <v>43</v>
      </c>
      <c r="C710" t="s">
        <v>2364</v>
      </c>
      <c r="D710" t="s">
        <v>2332</v>
      </c>
      <c r="E710" t="s">
        <v>2333</v>
      </c>
      <c r="F710" s="9">
        <v>5</v>
      </c>
      <c r="G710" t="s">
        <v>164</v>
      </c>
      <c r="H710" s="7">
        <v>0</v>
      </c>
      <c r="I710" s="9">
        <v>1</v>
      </c>
      <c r="J710" s="6">
        <f>CEILING(F710*(1+H710),I710)</f>
        <v>5</v>
      </c>
      <c r="K710" s="9">
        <v>4.2</v>
      </c>
      <c r="L710" s="5">
        <f>ROUND(J710*K710,2)</f>
        <v>21.0</v>
      </c>
      <c r="M710" s="9">
        <v>0.18</v>
      </c>
      <c r="N710" s="6">
        <f>ROUND(F710*M710,3)</f>
        <v>0.9</v>
      </c>
      <c r="O710" s="5">
        <f>'Labor rates'!B12</f>
        <v>68</v>
      </c>
      <c r="P710" s="5">
        <f>ROUND(N710*O710,2)</f>
        <v>61.2</v>
      </c>
      <c r="Q710" s="9">
        <v>0</v>
      </c>
      <c r="R710" s="5">
        <f>ROUND(L710+P710+Q710,2)</f>
        <v>82.2</v>
      </c>
      <c r="S710" s="7">
        <v>0.25</v>
      </c>
      <c r="T710" s="5">
        <f>ROUND(R710*(1-S710),2)</f>
        <v>61.65</v>
      </c>
      <c r="U710" s="5">
        <f>ROUND(R710*(1+S710),2)</f>
        <v>102.75</v>
      </c>
      <c r="V710" t="s">
        <v>2334</v>
      </c>
      <c r="W710" t="s">
        <v>2335</v>
      </c>
      <c r="X710" t="s">
        <v>2336</v>
      </c>
      <c r="Y710" t="s">
        <v>98</v>
      </c>
      <c r="Z710" t="s">
        <v>325</v>
      </c>
      <c r="AA710" s="6">
        <f>J710/I710</f>
        <v>5.0</v>
      </c>
      <c r="AB710" s="6">
        <f>J710-F710</f>
        <v>0.0</v>
      </c>
      <c r="AC710" s="5">
        <f>L710*(1-S710)</f>
        <v>15.75</v>
      </c>
      <c r="AD710" s="5">
        <f>L710*(1+S710)</f>
        <v>26.25</v>
      </c>
    </row>
    <row r="711" spans="1:30">
      <c r="A711" t="s">
        <v>2373</v>
      </c>
      <c r="B711" t="s">
        <v>43</v>
      </c>
      <c r="C711" t="s">
        <v>2364</v>
      </c>
      <c r="D711" t="s">
        <v>2338</v>
      </c>
      <c r="E711" t="s">
        <v>2339</v>
      </c>
      <c r="F711" s="9">
        <v>5</v>
      </c>
      <c r="G711" t="s">
        <v>164</v>
      </c>
      <c r="H711" s="7">
        <v>0</v>
      </c>
      <c r="I711" s="9">
        <v>1</v>
      </c>
      <c r="J711" s="6">
        <f>CEILING(F711*(1+H711),I711)</f>
        <v>5</v>
      </c>
      <c r="K711" s="9">
        <v>1.2</v>
      </c>
      <c r="L711" s="5">
        <f>ROUND(J711*K711,2)</f>
        <v>6.0</v>
      </c>
      <c r="M711" s="9">
        <v>0.04</v>
      </c>
      <c r="N711" s="6">
        <f>ROUND(F711*M711,3)</f>
        <v>0.2</v>
      </c>
      <c r="O711" s="5">
        <f>'Labor rates'!B12</f>
        <v>68</v>
      </c>
      <c r="P711" s="5">
        <f>ROUND(N711*O711,2)</f>
        <v>13.6</v>
      </c>
      <c r="Q711" s="9">
        <v>0</v>
      </c>
      <c r="R711" s="5">
        <f>ROUND(L711+P711+Q711,2)</f>
        <v>19.6</v>
      </c>
      <c r="S711" s="7">
        <v>0.25</v>
      </c>
      <c r="T711" s="5">
        <f>ROUND(R711*(1-S711),2)</f>
        <v>14.7</v>
      </c>
      <c r="U711" s="5">
        <f>ROUND(R711*(1+S711),2)</f>
        <v>24.5</v>
      </c>
      <c r="V711" t="s">
        <v>2334</v>
      </c>
      <c r="W711" t="s">
        <v>2335</v>
      </c>
      <c r="X711" t="s">
        <v>2340</v>
      </c>
      <c r="Y711" t="s">
        <v>98</v>
      </c>
      <c r="Z711" t="s">
        <v>325</v>
      </c>
      <c r="AA711" s="6">
        <f>J711/I711</f>
        <v>5.0</v>
      </c>
      <c r="AB711" s="6">
        <f>J711-F711</f>
        <v>0.0</v>
      </c>
      <c r="AC711" s="5">
        <f>L711*(1-S711)</f>
        <v>4.5</v>
      </c>
      <c r="AD711" s="5">
        <f>L711*(1+S711)</f>
        <v>7.5</v>
      </c>
    </row>
    <row r="712" spans="1:30">
      <c r="A712" t="s">
        <v>2374</v>
      </c>
      <c r="B712" t="s">
        <v>43</v>
      </c>
      <c r="C712" t="s">
        <v>2375</v>
      </c>
      <c r="D712" t="s">
        <v>2314</v>
      </c>
      <c r="E712" t="s">
        <v>2315</v>
      </c>
      <c r="F712" s="9">
        <v>5</v>
      </c>
      <c r="G712" t="s">
        <v>164</v>
      </c>
      <c r="H712" s="7">
        <v>0</v>
      </c>
      <c r="I712" s="9">
        <v>1</v>
      </c>
      <c r="J712" s="6">
        <f>CEILING(F712*(1+H712),I712)</f>
        <v>5</v>
      </c>
      <c r="K712" s="9">
        <v>4.5</v>
      </c>
      <c r="L712" s="5">
        <f>ROUND(J712*K712,2)</f>
        <v>22.5</v>
      </c>
      <c r="M712" s="9">
        <v>0.12</v>
      </c>
      <c r="N712" s="6">
        <f>ROUND(F712*M712,3)</f>
        <v>0.6</v>
      </c>
      <c r="O712" s="5">
        <f>'Labor rates'!B12</f>
        <v>68</v>
      </c>
      <c r="P712" s="5">
        <f>ROUND(N712*O712,2)</f>
        <v>40.8</v>
      </c>
      <c r="Q712" s="9">
        <v>0</v>
      </c>
      <c r="R712" s="5">
        <f>ROUND(L712+P712+Q712,2)</f>
        <v>63.3</v>
      </c>
      <c r="S712" s="7">
        <v>0.25</v>
      </c>
      <c r="T712" s="5">
        <f>ROUND(R712*(1-S712),2)</f>
        <v>47.47</v>
      </c>
      <c r="U712" s="5">
        <f>ROUND(R712*(1+S712),2)</f>
        <v>79.13</v>
      </c>
      <c r="V712" t="s">
        <v>2316</v>
      </c>
      <c r="W712" t="s">
        <v>2317</v>
      </c>
      <c r="X712" t="s">
        <v>2376</v>
      </c>
      <c r="Y712" t="s">
        <v>98</v>
      </c>
      <c r="Z712" t="s">
        <v>325</v>
      </c>
      <c r="AA712" s="6">
        <f>J712/I712</f>
        <v>5.0</v>
      </c>
      <c r="AB712" s="6">
        <f>J712-F712</f>
        <v>0.0</v>
      </c>
      <c r="AC712" s="5">
        <f>L712*(1-S712)</f>
        <v>16.875</v>
      </c>
      <c r="AD712" s="5">
        <f>L712*(1+S712)</f>
        <v>28.125</v>
      </c>
    </row>
    <row r="713" spans="1:30">
      <c r="A713" t="s">
        <v>2377</v>
      </c>
      <c r="B713" t="s">
        <v>43</v>
      </c>
      <c r="C713" t="s">
        <v>2375</v>
      </c>
      <c r="D713" t="s">
        <v>2320</v>
      </c>
      <c r="E713" t="s">
        <v>2321</v>
      </c>
      <c r="F713" s="9">
        <v>4</v>
      </c>
      <c r="G713" t="s">
        <v>164</v>
      </c>
      <c r="H713" s="7">
        <v>0</v>
      </c>
      <c r="I713" s="9">
        <v>1</v>
      </c>
      <c r="J713" s="6">
        <f>CEILING(F713*(1+H713),I713)</f>
        <v>4</v>
      </c>
      <c r="K713" s="9">
        <v>22</v>
      </c>
      <c r="L713" s="5">
        <f>ROUND(J713*K713,2)</f>
        <v>88.0</v>
      </c>
      <c r="M713" s="9">
        <v>0.22</v>
      </c>
      <c r="N713" s="6">
        <f>ROUND(F713*M713,3)</f>
        <v>0.88</v>
      </c>
      <c r="O713" s="5">
        <f>'Labor rates'!B12</f>
        <v>68</v>
      </c>
      <c r="P713" s="5">
        <f>ROUND(N713*O713,2)</f>
        <v>59.84</v>
      </c>
      <c r="Q713" s="9">
        <v>0</v>
      </c>
      <c r="R713" s="5">
        <f>ROUND(L713+P713+Q713,2)</f>
        <v>147.84</v>
      </c>
      <c r="S713" s="7">
        <v>0.25</v>
      </c>
      <c r="T713" s="5">
        <f>ROUND(R713*(1-S713),2)</f>
        <v>110.88</v>
      </c>
      <c r="U713" s="5">
        <f>ROUND(R713*(1+S713),2)</f>
        <v>184.8</v>
      </c>
      <c r="V713" t="s">
        <v>2316</v>
      </c>
      <c r="W713" t="s">
        <v>2317</v>
      </c>
      <c r="X713" t="s">
        <v>2378</v>
      </c>
      <c r="Y713" t="s">
        <v>98</v>
      </c>
      <c r="Z713" t="s">
        <v>325</v>
      </c>
      <c r="AA713" s="6">
        <f>J713/I713</f>
        <v>4.0</v>
      </c>
      <c r="AB713" s="6">
        <f>J713-F713</f>
        <v>0.0</v>
      </c>
      <c r="AC713" s="5">
        <f>L713*(1-S713)</f>
        <v>66.0</v>
      </c>
      <c r="AD713" s="5">
        <f>L713*(1+S713)</f>
        <v>110.0</v>
      </c>
    </row>
    <row r="714" spans="1:30">
      <c r="A714" t="s">
        <v>2379</v>
      </c>
      <c r="B714" t="s">
        <v>43</v>
      </c>
      <c r="C714" t="s">
        <v>2375</v>
      </c>
      <c r="D714" t="s">
        <v>2324</v>
      </c>
      <c r="E714" t="s">
        <v>2325</v>
      </c>
      <c r="F714" s="9">
        <v>1</v>
      </c>
      <c r="G714" t="s">
        <v>164</v>
      </c>
      <c r="H714" s="7">
        <v>0</v>
      </c>
      <c r="I714" s="9">
        <v>1</v>
      </c>
      <c r="J714" s="6">
        <f>CEILING(F714*(1+H714),I714)</f>
        <v>1</v>
      </c>
      <c r="K714" s="9">
        <v>28</v>
      </c>
      <c r="L714" s="5">
        <f>ROUND(J714*K714,2)</f>
        <v>28.0</v>
      </c>
      <c r="M714" s="9">
        <v>0.35</v>
      </c>
      <c r="N714" s="6">
        <f>ROUND(F714*M714,3)</f>
        <v>0.35</v>
      </c>
      <c r="O714" s="5">
        <f>'Labor rates'!B12</f>
        <v>68</v>
      </c>
      <c r="P714" s="5">
        <f>ROUND(N714*O714,2)</f>
        <v>23.8</v>
      </c>
      <c r="Q714" s="9">
        <v>0</v>
      </c>
      <c r="R714" s="5">
        <f>ROUND(L714+P714+Q714,2)</f>
        <v>51.8</v>
      </c>
      <c r="S714" s="7">
        <v>0.25</v>
      </c>
      <c r="T714" s="5">
        <f>ROUND(R714*(1-S714),2)</f>
        <v>38.85</v>
      </c>
      <c r="U714" s="5">
        <f>ROUND(R714*(1+S714),2)</f>
        <v>64.75</v>
      </c>
      <c r="V714" t="s">
        <v>2316</v>
      </c>
      <c r="W714" t="s">
        <v>2317</v>
      </c>
      <c r="X714" t="s">
        <v>2380</v>
      </c>
      <c r="Y714" t="s">
        <v>98</v>
      </c>
      <c r="Z714" t="s">
        <v>325</v>
      </c>
      <c r="AA714" s="6">
        <f>J714/I714</f>
        <v>1.0</v>
      </c>
      <c r="AB714" s="6">
        <f>J714-F714</f>
        <v>0.0</v>
      </c>
      <c r="AC714" s="5">
        <f>L714*(1-S714)</f>
        <v>21.0</v>
      </c>
      <c r="AD714" s="5">
        <f>L714*(1+S714)</f>
        <v>35.0</v>
      </c>
    </row>
    <row r="715" spans="1:30">
      <c r="A715" t="s">
        <v>2381</v>
      </c>
      <c r="B715" t="s">
        <v>43</v>
      </c>
      <c r="C715" t="s">
        <v>2375</v>
      </c>
      <c r="D715" t="s">
        <v>2328</v>
      </c>
      <c r="E715" t="s">
        <v>2329</v>
      </c>
      <c r="F715" s="9">
        <v>2</v>
      </c>
      <c r="G715" t="s">
        <v>164</v>
      </c>
      <c r="H715" s="7">
        <v>0</v>
      </c>
      <c r="I715" s="9">
        <v>1</v>
      </c>
      <c r="J715" s="6">
        <f>CEILING(F715*(1+H715),I715)</f>
        <v>2</v>
      </c>
      <c r="K715" s="9">
        <v>4.5</v>
      </c>
      <c r="L715" s="5">
        <f>ROUND(J715*K715,2)</f>
        <v>9.0</v>
      </c>
      <c r="M715" s="9">
        <v>0.1</v>
      </c>
      <c r="N715" s="6">
        <f>ROUND(F715*M715,3)</f>
        <v>0.2</v>
      </c>
      <c r="O715" s="5">
        <f>'Labor rates'!B12</f>
        <v>68</v>
      </c>
      <c r="P715" s="5">
        <f>ROUND(N715*O715,2)</f>
        <v>13.6</v>
      </c>
      <c r="Q715" s="9">
        <v>0</v>
      </c>
      <c r="R715" s="5">
        <f>ROUND(L715+P715+Q715,2)</f>
        <v>22.6</v>
      </c>
      <c r="S715" s="7">
        <v>0.25</v>
      </c>
      <c r="T715" s="5">
        <f>ROUND(R715*(1-S715),2)</f>
        <v>16.95</v>
      </c>
      <c r="U715" s="5">
        <f>ROUND(R715*(1+S715),2)</f>
        <v>28.25</v>
      </c>
      <c r="V715" t="s">
        <v>2316</v>
      </c>
      <c r="W715" t="s">
        <v>2317</v>
      </c>
      <c r="X715" t="s">
        <v>2382</v>
      </c>
      <c r="Y715" t="s">
        <v>98</v>
      </c>
      <c r="Z715" t="s">
        <v>325</v>
      </c>
      <c r="AA715" s="6">
        <f>J715/I715</f>
        <v>2.0</v>
      </c>
      <c r="AB715" s="6">
        <f>J715-F715</f>
        <v>0.0</v>
      </c>
      <c r="AC715" s="5">
        <f>L715*(1-S715)</f>
        <v>6.75</v>
      </c>
      <c r="AD715" s="5">
        <f>L715*(1+S715)</f>
        <v>11.25</v>
      </c>
    </row>
    <row r="716" spans="1:30">
      <c r="A716" t="s">
        <v>2383</v>
      </c>
      <c r="B716" t="s">
        <v>43</v>
      </c>
      <c r="C716" t="s">
        <v>2375</v>
      </c>
      <c r="D716" t="s">
        <v>2332</v>
      </c>
      <c r="E716" t="s">
        <v>2333</v>
      </c>
      <c r="F716" s="9">
        <v>5</v>
      </c>
      <c r="G716" t="s">
        <v>164</v>
      </c>
      <c r="H716" s="7">
        <v>0</v>
      </c>
      <c r="I716" s="9">
        <v>1</v>
      </c>
      <c r="J716" s="6">
        <f>CEILING(F716*(1+H716),I716)</f>
        <v>5</v>
      </c>
      <c r="K716" s="9">
        <v>4.2</v>
      </c>
      <c r="L716" s="5">
        <f>ROUND(J716*K716,2)</f>
        <v>21.0</v>
      </c>
      <c r="M716" s="9">
        <v>0.18</v>
      </c>
      <c r="N716" s="6">
        <f>ROUND(F716*M716,3)</f>
        <v>0.9</v>
      </c>
      <c r="O716" s="5">
        <f>'Labor rates'!B12</f>
        <v>68</v>
      </c>
      <c r="P716" s="5">
        <f>ROUND(N716*O716,2)</f>
        <v>61.2</v>
      </c>
      <c r="Q716" s="9">
        <v>0</v>
      </c>
      <c r="R716" s="5">
        <f>ROUND(L716+P716+Q716,2)</f>
        <v>82.2</v>
      </c>
      <c r="S716" s="7">
        <v>0.25</v>
      </c>
      <c r="T716" s="5">
        <f>ROUND(R716*(1-S716),2)</f>
        <v>61.65</v>
      </c>
      <c r="U716" s="5">
        <f>ROUND(R716*(1+S716),2)</f>
        <v>102.75</v>
      </c>
      <c r="V716" t="s">
        <v>2334</v>
      </c>
      <c r="W716" t="s">
        <v>2335</v>
      </c>
      <c r="X716" t="s">
        <v>2336</v>
      </c>
      <c r="Y716" t="s">
        <v>98</v>
      </c>
      <c r="Z716" t="s">
        <v>325</v>
      </c>
      <c r="AA716" s="6">
        <f>J716/I716</f>
        <v>5.0</v>
      </c>
      <c r="AB716" s="6">
        <f>J716-F716</f>
        <v>0.0</v>
      </c>
      <c r="AC716" s="5">
        <f>L716*(1-S716)</f>
        <v>15.75</v>
      </c>
      <c r="AD716" s="5">
        <f>L716*(1+S716)</f>
        <v>26.25</v>
      </c>
    </row>
    <row r="717" spans="1:30">
      <c r="A717" t="s">
        <v>2384</v>
      </c>
      <c r="B717" t="s">
        <v>43</v>
      </c>
      <c r="C717" t="s">
        <v>2375</v>
      </c>
      <c r="D717" t="s">
        <v>2338</v>
      </c>
      <c r="E717" t="s">
        <v>2339</v>
      </c>
      <c r="F717" s="9">
        <v>5</v>
      </c>
      <c r="G717" t="s">
        <v>164</v>
      </c>
      <c r="H717" s="7">
        <v>0</v>
      </c>
      <c r="I717" s="9">
        <v>1</v>
      </c>
      <c r="J717" s="6">
        <f>CEILING(F717*(1+H717),I717)</f>
        <v>5</v>
      </c>
      <c r="K717" s="9">
        <v>1.2</v>
      </c>
      <c r="L717" s="5">
        <f>ROUND(J717*K717,2)</f>
        <v>6.0</v>
      </c>
      <c r="M717" s="9">
        <v>0.04</v>
      </c>
      <c r="N717" s="6">
        <f>ROUND(F717*M717,3)</f>
        <v>0.2</v>
      </c>
      <c r="O717" s="5">
        <f>'Labor rates'!B12</f>
        <v>68</v>
      </c>
      <c r="P717" s="5">
        <f>ROUND(N717*O717,2)</f>
        <v>13.6</v>
      </c>
      <c r="Q717" s="9">
        <v>0</v>
      </c>
      <c r="R717" s="5">
        <f>ROUND(L717+P717+Q717,2)</f>
        <v>19.6</v>
      </c>
      <c r="S717" s="7">
        <v>0.25</v>
      </c>
      <c r="T717" s="5">
        <f>ROUND(R717*(1-S717),2)</f>
        <v>14.7</v>
      </c>
      <c r="U717" s="5">
        <f>ROUND(R717*(1+S717),2)</f>
        <v>24.5</v>
      </c>
      <c r="V717" t="s">
        <v>2334</v>
      </c>
      <c r="W717" t="s">
        <v>2335</v>
      </c>
      <c r="X717" t="s">
        <v>2340</v>
      </c>
      <c r="Y717" t="s">
        <v>98</v>
      </c>
      <c r="Z717" t="s">
        <v>325</v>
      </c>
      <c r="AA717" s="6">
        <f>J717/I717</f>
        <v>5.0</v>
      </c>
      <c r="AB717" s="6">
        <f>J717-F717</f>
        <v>0.0</v>
      </c>
      <c r="AC717" s="5">
        <f>L717*(1-S717)</f>
        <v>4.5</v>
      </c>
      <c r="AD717" s="5">
        <f>L717*(1+S717)</f>
        <v>7.5</v>
      </c>
    </row>
    <row r="718" spans="1:30">
      <c r="A718" t="s">
        <v>2385</v>
      </c>
      <c r="B718" t="s">
        <v>43</v>
      </c>
      <c r="C718" t="s">
        <v>2386</v>
      </c>
      <c r="D718" t="s">
        <v>2314</v>
      </c>
      <c r="E718" t="s">
        <v>2315</v>
      </c>
      <c r="F718" s="9">
        <v>8</v>
      </c>
      <c r="G718" t="s">
        <v>164</v>
      </c>
      <c r="H718" s="7">
        <v>0</v>
      </c>
      <c r="I718" s="9">
        <v>1</v>
      </c>
      <c r="J718" s="6">
        <f>CEILING(F718*(1+H718),I718)</f>
        <v>8</v>
      </c>
      <c r="K718" s="9">
        <v>4.5</v>
      </c>
      <c r="L718" s="5">
        <f>ROUND(J718*K718,2)</f>
        <v>36.0</v>
      </c>
      <c r="M718" s="9">
        <v>0.12</v>
      </c>
      <c r="N718" s="6">
        <f>ROUND(F718*M718,3)</f>
        <v>0.96</v>
      </c>
      <c r="O718" s="5">
        <f>'Labor rates'!B12</f>
        <v>68</v>
      </c>
      <c r="P718" s="5">
        <f>ROUND(N718*O718,2)</f>
        <v>65.28</v>
      </c>
      <c r="Q718" s="9">
        <v>0</v>
      </c>
      <c r="R718" s="5">
        <f>ROUND(L718+P718+Q718,2)</f>
        <v>101.28</v>
      </c>
      <c r="S718" s="7">
        <v>0.25</v>
      </c>
      <c r="T718" s="5">
        <f>ROUND(R718*(1-S718),2)</f>
        <v>75.96</v>
      </c>
      <c r="U718" s="5">
        <f>ROUND(R718*(1+S718),2)</f>
        <v>126.6</v>
      </c>
      <c r="V718" t="s">
        <v>2316</v>
      </c>
      <c r="W718" t="s">
        <v>2317</v>
      </c>
      <c r="X718" t="s">
        <v>2387</v>
      </c>
      <c r="Y718" t="s">
        <v>98</v>
      </c>
      <c r="Z718" t="s">
        <v>325</v>
      </c>
      <c r="AA718" s="6">
        <f>J718/I718</f>
        <v>8.0</v>
      </c>
      <c r="AB718" s="6">
        <f>J718-F718</f>
        <v>0.0</v>
      </c>
      <c r="AC718" s="5">
        <f>L718*(1-S718)</f>
        <v>27.0</v>
      </c>
      <c r="AD718" s="5">
        <f>L718*(1+S718)</f>
        <v>45.0</v>
      </c>
    </row>
    <row r="719" spans="1:30">
      <c r="A719" t="s">
        <v>2388</v>
      </c>
      <c r="B719" t="s">
        <v>43</v>
      </c>
      <c r="C719" t="s">
        <v>2386</v>
      </c>
      <c r="D719" t="s">
        <v>2320</v>
      </c>
      <c r="E719" t="s">
        <v>2321</v>
      </c>
      <c r="F719" s="9">
        <v>4</v>
      </c>
      <c r="G719" t="s">
        <v>164</v>
      </c>
      <c r="H719" s="7">
        <v>0</v>
      </c>
      <c r="I719" s="9">
        <v>1</v>
      </c>
      <c r="J719" s="6">
        <f>CEILING(F719*(1+H719),I719)</f>
        <v>4</v>
      </c>
      <c r="K719" s="9">
        <v>22</v>
      </c>
      <c r="L719" s="5">
        <f>ROUND(J719*K719,2)</f>
        <v>88.0</v>
      </c>
      <c r="M719" s="9">
        <v>0.22</v>
      </c>
      <c r="N719" s="6">
        <f>ROUND(F719*M719,3)</f>
        <v>0.88</v>
      </c>
      <c r="O719" s="5">
        <f>'Labor rates'!B12</f>
        <v>68</v>
      </c>
      <c r="P719" s="5">
        <f>ROUND(N719*O719,2)</f>
        <v>59.84</v>
      </c>
      <c r="Q719" s="9">
        <v>0</v>
      </c>
      <c r="R719" s="5">
        <f>ROUND(L719+P719+Q719,2)</f>
        <v>147.84</v>
      </c>
      <c r="S719" s="7">
        <v>0.25</v>
      </c>
      <c r="T719" s="5">
        <f>ROUND(R719*(1-S719),2)</f>
        <v>110.88</v>
      </c>
      <c r="U719" s="5">
        <f>ROUND(R719*(1+S719),2)</f>
        <v>184.8</v>
      </c>
      <c r="V719" t="s">
        <v>2316</v>
      </c>
      <c r="W719" t="s">
        <v>2317</v>
      </c>
      <c r="X719" t="s">
        <v>2389</v>
      </c>
      <c r="Y719" t="s">
        <v>98</v>
      </c>
      <c r="Z719" t="s">
        <v>325</v>
      </c>
      <c r="AA719" s="6">
        <f>J719/I719</f>
        <v>4.0</v>
      </c>
      <c r="AB719" s="6">
        <f>J719-F719</f>
        <v>0.0</v>
      </c>
      <c r="AC719" s="5">
        <f>L719*(1-S719)</f>
        <v>66.0</v>
      </c>
      <c r="AD719" s="5">
        <f>L719*(1+S719)</f>
        <v>110.0</v>
      </c>
    </row>
    <row r="720" spans="1:30">
      <c r="A720" t="s">
        <v>2390</v>
      </c>
      <c r="B720" t="s">
        <v>43</v>
      </c>
      <c r="C720" t="s">
        <v>2386</v>
      </c>
      <c r="D720" t="s">
        <v>2324</v>
      </c>
      <c r="E720" t="s">
        <v>2325</v>
      </c>
      <c r="F720" s="9">
        <v>1</v>
      </c>
      <c r="G720" t="s">
        <v>164</v>
      </c>
      <c r="H720" s="7">
        <v>0</v>
      </c>
      <c r="I720" s="9">
        <v>1</v>
      </c>
      <c r="J720" s="6">
        <f>CEILING(F720*(1+H720),I720)</f>
        <v>1</v>
      </c>
      <c r="K720" s="9">
        <v>28</v>
      </c>
      <c r="L720" s="5">
        <f>ROUND(J720*K720,2)</f>
        <v>28.0</v>
      </c>
      <c r="M720" s="9">
        <v>0.35</v>
      </c>
      <c r="N720" s="6">
        <f>ROUND(F720*M720,3)</f>
        <v>0.35</v>
      </c>
      <c r="O720" s="5">
        <f>'Labor rates'!B12</f>
        <v>68</v>
      </c>
      <c r="P720" s="5">
        <f>ROUND(N720*O720,2)</f>
        <v>23.8</v>
      </c>
      <c r="Q720" s="9">
        <v>0</v>
      </c>
      <c r="R720" s="5">
        <f>ROUND(L720+P720+Q720,2)</f>
        <v>51.8</v>
      </c>
      <c r="S720" s="7">
        <v>0.25</v>
      </c>
      <c r="T720" s="5">
        <f>ROUND(R720*(1-S720),2)</f>
        <v>38.85</v>
      </c>
      <c r="U720" s="5">
        <f>ROUND(R720*(1+S720),2)</f>
        <v>64.75</v>
      </c>
      <c r="V720" t="s">
        <v>2316</v>
      </c>
      <c r="W720" t="s">
        <v>2317</v>
      </c>
      <c r="X720" t="s">
        <v>2391</v>
      </c>
      <c r="Y720" t="s">
        <v>98</v>
      </c>
      <c r="Z720" t="s">
        <v>325</v>
      </c>
      <c r="AA720" s="6">
        <f>J720/I720</f>
        <v>1.0</v>
      </c>
      <c r="AB720" s="6">
        <f>J720-F720</f>
        <v>0.0</v>
      </c>
      <c r="AC720" s="5">
        <f>L720*(1-S720)</f>
        <v>21.0</v>
      </c>
      <c r="AD720" s="5">
        <f>L720*(1+S720)</f>
        <v>35.0</v>
      </c>
    </row>
    <row r="721" spans="1:30">
      <c r="A721" t="s">
        <v>2392</v>
      </c>
      <c r="B721" t="s">
        <v>43</v>
      </c>
      <c r="C721" t="s">
        <v>2386</v>
      </c>
      <c r="D721" t="s">
        <v>2328</v>
      </c>
      <c r="E721" t="s">
        <v>2329</v>
      </c>
      <c r="F721" s="9">
        <v>2</v>
      </c>
      <c r="G721" t="s">
        <v>164</v>
      </c>
      <c r="H721" s="7">
        <v>0</v>
      </c>
      <c r="I721" s="9">
        <v>1</v>
      </c>
      <c r="J721" s="6">
        <f>CEILING(F721*(1+H721),I721)</f>
        <v>2</v>
      </c>
      <c r="K721" s="9">
        <v>4.5</v>
      </c>
      <c r="L721" s="5">
        <f>ROUND(J721*K721,2)</f>
        <v>9.0</v>
      </c>
      <c r="M721" s="9">
        <v>0.1</v>
      </c>
      <c r="N721" s="6">
        <f>ROUND(F721*M721,3)</f>
        <v>0.2</v>
      </c>
      <c r="O721" s="5">
        <f>'Labor rates'!B12</f>
        <v>68</v>
      </c>
      <c r="P721" s="5">
        <f>ROUND(N721*O721,2)</f>
        <v>13.6</v>
      </c>
      <c r="Q721" s="9">
        <v>0</v>
      </c>
      <c r="R721" s="5">
        <f>ROUND(L721+P721+Q721,2)</f>
        <v>22.6</v>
      </c>
      <c r="S721" s="7">
        <v>0.25</v>
      </c>
      <c r="T721" s="5">
        <f>ROUND(R721*(1-S721),2)</f>
        <v>16.95</v>
      </c>
      <c r="U721" s="5">
        <f>ROUND(R721*(1+S721),2)</f>
        <v>28.25</v>
      </c>
      <c r="V721" t="s">
        <v>2316</v>
      </c>
      <c r="W721" t="s">
        <v>2317</v>
      </c>
      <c r="X721" t="s">
        <v>2393</v>
      </c>
      <c r="Y721" t="s">
        <v>98</v>
      </c>
      <c r="Z721" t="s">
        <v>325</v>
      </c>
      <c r="AA721" s="6">
        <f>J721/I721</f>
        <v>2.0</v>
      </c>
      <c r="AB721" s="6">
        <f>J721-F721</f>
        <v>0.0</v>
      </c>
      <c r="AC721" s="5">
        <f>L721*(1-S721)</f>
        <v>6.75</v>
      </c>
      <c r="AD721" s="5">
        <f>L721*(1+S721)</f>
        <v>11.25</v>
      </c>
    </row>
    <row r="722" spans="1:30">
      <c r="A722" t="s">
        <v>2394</v>
      </c>
      <c r="B722" t="s">
        <v>43</v>
      </c>
      <c r="C722" t="s">
        <v>2386</v>
      </c>
      <c r="D722" t="s">
        <v>2395</v>
      </c>
      <c r="E722" t="s">
        <v>2396</v>
      </c>
      <c r="F722" s="9">
        <v>4</v>
      </c>
      <c r="G722" t="s">
        <v>164</v>
      </c>
      <c r="H722" s="7">
        <v>0</v>
      </c>
      <c r="I722" s="9">
        <v>1</v>
      </c>
      <c r="J722" s="6">
        <f>CEILING(F722*(1+H722),I722)</f>
        <v>4</v>
      </c>
      <c r="K722" s="9">
        <v>8</v>
      </c>
      <c r="L722" s="5">
        <f>ROUND(J722*K722,2)</f>
        <v>32.0</v>
      </c>
      <c r="M722" s="9">
        <v>0.12</v>
      </c>
      <c r="N722" s="6">
        <f>ROUND(F722*M722,3)</f>
        <v>0.48</v>
      </c>
      <c r="O722" s="5">
        <f>'Labor rates'!B12</f>
        <v>68</v>
      </c>
      <c r="P722" s="5">
        <f>ROUND(N722*O722,2)</f>
        <v>32.64</v>
      </c>
      <c r="Q722" s="9">
        <v>0</v>
      </c>
      <c r="R722" s="5">
        <f>ROUND(L722+P722+Q722,2)</f>
        <v>64.64</v>
      </c>
      <c r="S722" s="7">
        <v>0.25</v>
      </c>
      <c r="T722" s="5">
        <f>ROUND(R722*(1-S722),2)</f>
        <v>48.48</v>
      </c>
      <c r="U722" s="5">
        <f>ROUND(R722*(1+S722),2)</f>
        <v>80.8</v>
      </c>
      <c r="V722" t="s">
        <v>2316</v>
      </c>
      <c r="W722" t="s">
        <v>2317</v>
      </c>
      <c r="X722" t="s">
        <v>2397</v>
      </c>
      <c r="Y722" t="s">
        <v>98</v>
      </c>
      <c r="Z722" t="s">
        <v>325</v>
      </c>
      <c r="AA722" s="6">
        <f>J722/I722</f>
        <v>4.0</v>
      </c>
      <c r="AB722" s="6">
        <f>J722-F722</f>
        <v>0.0</v>
      </c>
      <c r="AC722" s="5">
        <f>L722*(1-S722)</f>
        <v>24.0</v>
      </c>
      <c r="AD722" s="5">
        <f>L722*(1+S722)</f>
        <v>40.0</v>
      </c>
    </row>
    <row r="723" spans="1:30">
      <c r="A723" t="s">
        <v>2398</v>
      </c>
      <c r="B723" t="s">
        <v>43</v>
      </c>
      <c r="C723" t="s">
        <v>2386</v>
      </c>
      <c r="D723" t="s">
        <v>2332</v>
      </c>
      <c r="E723" t="s">
        <v>2333</v>
      </c>
      <c r="F723" s="9">
        <v>8</v>
      </c>
      <c r="G723" t="s">
        <v>164</v>
      </c>
      <c r="H723" s="7">
        <v>0</v>
      </c>
      <c r="I723" s="9">
        <v>1</v>
      </c>
      <c r="J723" s="6">
        <f>CEILING(F723*(1+H723),I723)</f>
        <v>8</v>
      </c>
      <c r="K723" s="9">
        <v>4.2</v>
      </c>
      <c r="L723" s="5">
        <f>ROUND(J723*K723,2)</f>
        <v>33.6</v>
      </c>
      <c r="M723" s="9">
        <v>0.18</v>
      </c>
      <c r="N723" s="6">
        <f>ROUND(F723*M723,3)</f>
        <v>1.44</v>
      </c>
      <c r="O723" s="5">
        <f>'Labor rates'!B12</f>
        <v>68</v>
      </c>
      <c r="P723" s="5">
        <f>ROUND(N723*O723,2)</f>
        <v>97.92</v>
      </c>
      <c r="Q723" s="9">
        <v>0</v>
      </c>
      <c r="R723" s="5">
        <f>ROUND(L723+P723+Q723,2)</f>
        <v>131.52</v>
      </c>
      <c r="S723" s="7">
        <v>0.25</v>
      </c>
      <c r="T723" s="5">
        <f>ROUND(R723*(1-S723),2)</f>
        <v>98.64</v>
      </c>
      <c r="U723" s="5">
        <f>ROUND(R723*(1+S723),2)</f>
        <v>164.4</v>
      </c>
      <c r="V723" t="s">
        <v>2334</v>
      </c>
      <c r="W723" t="s">
        <v>2335</v>
      </c>
      <c r="X723" t="s">
        <v>2399</v>
      </c>
      <c r="Y723" t="s">
        <v>98</v>
      </c>
      <c r="Z723" t="s">
        <v>325</v>
      </c>
      <c r="AA723" s="6">
        <f>J723/I723</f>
        <v>8.0</v>
      </c>
      <c r="AB723" s="6">
        <f>J723-F723</f>
        <v>0.0</v>
      </c>
      <c r="AC723" s="5">
        <f>L723*(1-S723)</f>
        <v>25.200000000000003</v>
      </c>
      <c r="AD723" s="5">
        <f>L723*(1+S723)</f>
        <v>42.0</v>
      </c>
    </row>
    <row r="724" spans="1:30">
      <c r="A724" t="s">
        <v>2400</v>
      </c>
      <c r="B724" t="s">
        <v>43</v>
      </c>
      <c r="C724" t="s">
        <v>2386</v>
      </c>
      <c r="D724" t="s">
        <v>2338</v>
      </c>
      <c r="E724" t="s">
        <v>2339</v>
      </c>
      <c r="F724" s="9">
        <v>8</v>
      </c>
      <c r="G724" t="s">
        <v>164</v>
      </c>
      <c r="H724" s="7">
        <v>0</v>
      </c>
      <c r="I724" s="9">
        <v>1</v>
      </c>
      <c r="J724" s="6">
        <f>CEILING(F724*(1+H724),I724)</f>
        <v>8</v>
      </c>
      <c r="K724" s="9">
        <v>1.2</v>
      </c>
      <c r="L724" s="5">
        <f>ROUND(J724*K724,2)</f>
        <v>9.6</v>
      </c>
      <c r="M724" s="9">
        <v>0.04</v>
      </c>
      <c r="N724" s="6">
        <f>ROUND(F724*M724,3)</f>
        <v>0.32</v>
      </c>
      <c r="O724" s="5">
        <f>'Labor rates'!B12</f>
        <v>68</v>
      </c>
      <c r="P724" s="5">
        <f>ROUND(N724*O724,2)</f>
        <v>21.76</v>
      </c>
      <c r="Q724" s="9">
        <v>0</v>
      </c>
      <c r="R724" s="5">
        <f>ROUND(L724+P724+Q724,2)</f>
        <v>31.36</v>
      </c>
      <c r="S724" s="7">
        <v>0.25</v>
      </c>
      <c r="T724" s="5">
        <f>ROUND(R724*(1-S724),2)</f>
        <v>23.52</v>
      </c>
      <c r="U724" s="5">
        <f>ROUND(R724*(1+S724),2)</f>
        <v>39.2</v>
      </c>
      <c r="V724" t="s">
        <v>2334</v>
      </c>
      <c r="W724" t="s">
        <v>2335</v>
      </c>
      <c r="X724" t="s">
        <v>2340</v>
      </c>
      <c r="Y724" t="s">
        <v>98</v>
      </c>
      <c r="Z724" t="s">
        <v>325</v>
      </c>
      <c r="AA724" s="6">
        <f>J724/I724</f>
        <v>8.0</v>
      </c>
      <c r="AB724" s="6">
        <f>J724-F724</f>
        <v>0.0</v>
      </c>
      <c r="AC724" s="5">
        <f>L724*(1-S724)</f>
        <v>7.199999999999999</v>
      </c>
      <c r="AD724" s="5">
        <f>L724*(1+S724)</f>
        <v>12.0</v>
      </c>
    </row>
    <row r="725" spans="1:30">
      <c r="A725" t="s">
        <v>2401</v>
      </c>
      <c r="B725" t="s">
        <v>43</v>
      </c>
      <c r="C725" t="s">
        <v>2402</v>
      </c>
      <c r="D725" t="s">
        <v>2314</v>
      </c>
      <c r="E725" t="s">
        <v>2315</v>
      </c>
      <c r="F725" s="9">
        <v>3</v>
      </c>
      <c r="G725" t="s">
        <v>164</v>
      </c>
      <c r="H725" s="7">
        <v>0</v>
      </c>
      <c r="I725" s="9">
        <v>1</v>
      </c>
      <c r="J725" s="6">
        <f>CEILING(F725*(1+H725),I725)</f>
        <v>3</v>
      </c>
      <c r="K725" s="9">
        <v>4.5</v>
      </c>
      <c r="L725" s="5">
        <f>ROUND(J725*K725,2)</f>
        <v>13.5</v>
      </c>
      <c r="M725" s="9">
        <v>0.12</v>
      </c>
      <c r="N725" s="6">
        <f>ROUND(F725*M725,3)</f>
        <v>0.36</v>
      </c>
      <c r="O725" s="5">
        <f>'Labor rates'!B12</f>
        <v>68</v>
      </c>
      <c r="P725" s="5">
        <f>ROUND(N725*O725,2)</f>
        <v>24.48</v>
      </c>
      <c r="Q725" s="9">
        <v>0</v>
      </c>
      <c r="R725" s="5">
        <f>ROUND(L725+P725+Q725,2)</f>
        <v>37.98</v>
      </c>
      <c r="S725" s="7">
        <v>0.25</v>
      </c>
      <c r="T725" s="5">
        <f>ROUND(R725*(1-S725),2)</f>
        <v>28.49</v>
      </c>
      <c r="U725" s="5">
        <f>ROUND(R725*(1+S725),2)</f>
        <v>47.47</v>
      </c>
      <c r="V725" t="s">
        <v>2316</v>
      </c>
      <c r="W725" t="s">
        <v>2317</v>
      </c>
      <c r="X725" t="s">
        <v>2403</v>
      </c>
      <c r="Y725" t="s">
        <v>98</v>
      </c>
      <c r="Z725" t="s">
        <v>325</v>
      </c>
      <c r="AA725" s="6">
        <f>J725/I725</f>
        <v>3.0</v>
      </c>
      <c r="AB725" s="6">
        <f>J725-F725</f>
        <v>0.0</v>
      </c>
      <c r="AC725" s="5">
        <f>L725*(1-S725)</f>
        <v>10.125</v>
      </c>
      <c r="AD725" s="5">
        <f>L725*(1+S725)</f>
        <v>16.875</v>
      </c>
    </row>
    <row r="726" spans="1:30">
      <c r="A726" t="s">
        <v>2404</v>
      </c>
      <c r="B726" t="s">
        <v>43</v>
      </c>
      <c r="C726" t="s">
        <v>2402</v>
      </c>
      <c r="D726" t="s">
        <v>2405</v>
      </c>
      <c r="E726" t="s">
        <v>2406</v>
      </c>
      <c r="F726" s="9">
        <v>4</v>
      </c>
      <c r="G726" t="s">
        <v>164</v>
      </c>
      <c r="H726" s="7">
        <v>0</v>
      </c>
      <c r="I726" s="9">
        <v>1</v>
      </c>
      <c r="J726" s="6">
        <f>CEILING(F726*(1+H726),I726)</f>
        <v>4</v>
      </c>
      <c r="K726" s="9">
        <v>5.5</v>
      </c>
      <c r="L726" s="5">
        <f>ROUND(J726*K726,2)</f>
        <v>22.0</v>
      </c>
      <c r="M726" s="9">
        <v>0.12</v>
      </c>
      <c r="N726" s="6">
        <f>ROUND(F726*M726,3)</f>
        <v>0.48</v>
      </c>
      <c r="O726" s="5">
        <f>'Labor rates'!B12</f>
        <v>68</v>
      </c>
      <c r="P726" s="5">
        <f>ROUND(N726*O726,2)</f>
        <v>32.64</v>
      </c>
      <c r="Q726" s="9">
        <v>0</v>
      </c>
      <c r="R726" s="5">
        <f>ROUND(L726+P726+Q726,2)</f>
        <v>54.64</v>
      </c>
      <c r="S726" s="7">
        <v>0.25</v>
      </c>
      <c r="T726" s="5">
        <f>ROUND(R726*(1-S726),2)</f>
        <v>40.98</v>
      </c>
      <c r="U726" s="5">
        <f>ROUND(R726*(1+S726),2)</f>
        <v>68.3</v>
      </c>
      <c r="V726" t="s">
        <v>2316</v>
      </c>
      <c r="W726" t="s">
        <v>2317</v>
      </c>
      <c r="X726" t="s">
        <v>2407</v>
      </c>
      <c r="Y726" t="s">
        <v>98</v>
      </c>
      <c r="Z726" t="s">
        <v>325</v>
      </c>
      <c r="AA726" s="6">
        <f>J726/I726</f>
        <v>4.0</v>
      </c>
      <c r="AB726" s="6">
        <f>J726-F726</f>
        <v>0.0</v>
      </c>
      <c r="AC726" s="5">
        <f>L726*(1-S726)</f>
        <v>16.5</v>
      </c>
      <c r="AD726" s="5">
        <f>L726*(1+S726)</f>
        <v>27.5</v>
      </c>
    </row>
    <row r="727" spans="1:30">
      <c r="A727" t="s">
        <v>2408</v>
      </c>
      <c r="B727" t="s">
        <v>43</v>
      </c>
      <c r="C727" t="s">
        <v>2402</v>
      </c>
      <c r="D727" t="s">
        <v>2320</v>
      </c>
      <c r="E727" t="s">
        <v>2321</v>
      </c>
      <c r="F727" s="9">
        <v>3</v>
      </c>
      <c r="G727" t="s">
        <v>164</v>
      </c>
      <c r="H727" s="7">
        <v>0</v>
      </c>
      <c r="I727" s="9">
        <v>1</v>
      </c>
      <c r="J727" s="6">
        <f>CEILING(F727*(1+H727),I727)</f>
        <v>3</v>
      </c>
      <c r="K727" s="9">
        <v>22</v>
      </c>
      <c r="L727" s="5">
        <f>ROUND(J727*K727,2)</f>
        <v>66.0</v>
      </c>
      <c r="M727" s="9">
        <v>0.22</v>
      </c>
      <c r="N727" s="6">
        <f>ROUND(F727*M727,3)</f>
        <v>0.66</v>
      </c>
      <c r="O727" s="5">
        <f>'Labor rates'!B12</f>
        <v>68</v>
      </c>
      <c r="P727" s="5">
        <f>ROUND(N727*O727,2)</f>
        <v>44.88</v>
      </c>
      <c r="Q727" s="9">
        <v>0</v>
      </c>
      <c r="R727" s="5">
        <f>ROUND(L727+P727+Q727,2)</f>
        <v>110.88</v>
      </c>
      <c r="S727" s="7">
        <v>0.25</v>
      </c>
      <c r="T727" s="5">
        <f>ROUND(R727*(1-S727),2)</f>
        <v>83.16</v>
      </c>
      <c r="U727" s="5">
        <f>ROUND(R727*(1+S727),2)</f>
        <v>138.6</v>
      </c>
      <c r="V727" t="s">
        <v>2316</v>
      </c>
      <c r="W727" t="s">
        <v>2317</v>
      </c>
      <c r="X727" t="s">
        <v>2409</v>
      </c>
      <c r="Y727" t="s">
        <v>98</v>
      </c>
      <c r="Z727" t="s">
        <v>325</v>
      </c>
      <c r="AA727" s="6">
        <f>J727/I727</f>
        <v>3.0</v>
      </c>
      <c r="AB727" s="6">
        <f>J727-F727</f>
        <v>0.0</v>
      </c>
      <c r="AC727" s="5">
        <f>L727*(1-S727)</f>
        <v>49.5</v>
      </c>
      <c r="AD727" s="5">
        <f>L727*(1+S727)</f>
        <v>82.5</v>
      </c>
    </row>
    <row r="728" spans="1:30">
      <c r="A728" t="s">
        <v>2410</v>
      </c>
      <c r="B728" t="s">
        <v>43</v>
      </c>
      <c r="C728" t="s">
        <v>2402</v>
      </c>
      <c r="D728" t="s">
        <v>2324</v>
      </c>
      <c r="E728" t="s">
        <v>2325</v>
      </c>
      <c r="F728" s="9">
        <v>2</v>
      </c>
      <c r="G728" t="s">
        <v>164</v>
      </c>
      <c r="H728" s="7">
        <v>0</v>
      </c>
      <c r="I728" s="9">
        <v>1</v>
      </c>
      <c r="J728" s="6">
        <f>CEILING(F728*(1+H728),I728)</f>
        <v>2</v>
      </c>
      <c r="K728" s="9">
        <v>28</v>
      </c>
      <c r="L728" s="5">
        <f>ROUND(J728*K728,2)</f>
        <v>56.0</v>
      </c>
      <c r="M728" s="9">
        <v>0.35</v>
      </c>
      <c r="N728" s="6">
        <f>ROUND(F728*M728,3)</f>
        <v>0.7</v>
      </c>
      <c r="O728" s="5">
        <f>'Labor rates'!B12</f>
        <v>68</v>
      </c>
      <c r="P728" s="5">
        <f>ROUND(N728*O728,2)</f>
        <v>47.6</v>
      </c>
      <c r="Q728" s="9">
        <v>0</v>
      </c>
      <c r="R728" s="5">
        <f>ROUND(L728+P728+Q728,2)</f>
        <v>103.6</v>
      </c>
      <c r="S728" s="7">
        <v>0.25</v>
      </c>
      <c r="T728" s="5">
        <f>ROUND(R728*(1-S728),2)</f>
        <v>77.7</v>
      </c>
      <c r="U728" s="5">
        <f>ROUND(R728*(1+S728),2)</f>
        <v>129.5</v>
      </c>
      <c r="V728" t="s">
        <v>2316</v>
      </c>
      <c r="W728" t="s">
        <v>2317</v>
      </c>
      <c r="X728" t="s">
        <v>2411</v>
      </c>
      <c r="Y728" t="s">
        <v>98</v>
      </c>
      <c r="Z728" t="s">
        <v>325</v>
      </c>
      <c r="AA728" s="6">
        <f>J728/I728</f>
        <v>2.0</v>
      </c>
      <c r="AB728" s="6">
        <f>J728-F728</f>
        <v>0.0</v>
      </c>
      <c r="AC728" s="5">
        <f>L728*(1-S728)</f>
        <v>42.0</v>
      </c>
      <c r="AD728" s="5">
        <f>L728*(1+S728)</f>
        <v>70.0</v>
      </c>
    </row>
    <row r="729" spans="1:30">
      <c r="A729" t="s">
        <v>2412</v>
      </c>
      <c r="B729" t="s">
        <v>43</v>
      </c>
      <c r="C729" t="s">
        <v>2402</v>
      </c>
      <c r="D729" t="s">
        <v>2328</v>
      </c>
      <c r="E729" t="s">
        <v>2329</v>
      </c>
      <c r="F729" s="9">
        <v>3</v>
      </c>
      <c r="G729" t="s">
        <v>164</v>
      </c>
      <c r="H729" s="7">
        <v>0</v>
      </c>
      <c r="I729" s="9">
        <v>1</v>
      </c>
      <c r="J729" s="6">
        <f>CEILING(F729*(1+H729),I729)</f>
        <v>3</v>
      </c>
      <c r="K729" s="9">
        <v>4.5</v>
      </c>
      <c r="L729" s="5">
        <f>ROUND(J729*K729,2)</f>
        <v>13.5</v>
      </c>
      <c r="M729" s="9">
        <v>0.1</v>
      </c>
      <c r="N729" s="6">
        <f>ROUND(F729*M729,3)</f>
        <v>0.3</v>
      </c>
      <c r="O729" s="5">
        <f>'Labor rates'!B12</f>
        <v>68</v>
      </c>
      <c r="P729" s="5">
        <f>ROUND(N729*O729,2)</f>
        <v>20.4</v>
      </c>
      <c r="Q729" s="9">
        <v>0</v>
      </c>
      <c r="R729" s="5">
        <f>ROUND(L729+P729+Q729,2)</f>
        <v>33.9</v>
      </c>
      <c r="S729" s="7">
        <v>0.25</v>
      </c>
      <c r="T729" s="5">
        <f>ROUND(R729*(1-S729),2)</f>
        <v>25.42</v>
      </c>
      <c r="U729" s="5">
        <f>ROUND(R729*(1+S729),2)</f>
        <v>42.38</v>
      </c>
      <c r="V729" t="s">
        <v>2316</v>
      </c>
      <c r="W729" t="s">
        <v>2317</v>
      </c>
      <c r="X729" t="s">
        <v>2413</v>
      </c>
      <c r="Y729" t="s">
        <v>98</v>
      </c>
      <c r="Z729" t="s">
        <v>325</v>
      </c>
      <c r="AA729" s="6">
        <f>J729/I729</f>
        <v>3.0</v>
      </c>
      <c r="AB729" s="6">
        <f>J729-F729</f>
        <v>0.0</v>
      </c>
      <c r="AC729" s="5">
        <f>L729*(1-S729)</f>
        <v>10.125</v>
      </c>
      <c r="AD729" s="5">
        <f>L729*(1+S729)</f>
        <v>16.875</v>
      </c>
    </row>
    <row r="730" spans="1:30">
      <c r="A730" t="s">
        <v>2414</v>
      </c>
      <c r="B730" t="s">
        <v>43</v>
      </c>
      <c r="C730" t="s">
        <v>2402</v>
      </c>
      <c r="D730" t="s">
        <v>2395</v>
      </c>
      <c r="E730" t="s">
        <v>2396</v>
      </c>
      <c r="F730" s="9">
        <v>2</v>
      </c>
      <c r="G730" t="s">
        <v>164</v>
      </c>
      <c r="H730" s="7">
        <v>0</v>
      </c>
      <c r="I730" s="9">
        <v>1</v>
      </c>
      <c r="J730" s="6">
        <f>CEILING(F730*(1+H730),I730)</f>
        <v>2</v>
      </c>
      <c r="K730" s="9">
        <v>8</v>
      </c>
      <c r="L730" s="5">
        <f>ROUND(J730*K730,2)</f>
        <v>16.0</v>
      </c>
      <c r="M730" s="9">
        <v>0.12</v>
      </c>
      <c r="N730" s="6">
        <f>ROUND(F730*M730,3)</f>
        <v>0.24</v>
      </c>
      <c r="O730" s="5">
        <f>'Labor rates'!B12</f>
        <v>68</v>
      </c>
      <c r="P730" s="5">
        <f>ROUND(N730*O730,2)</f>
        <v>16.32</v>
      </c>
      <c r="Q730" s="9">
        <v>0</v>
      </c>
      <c r="R730" s="5">
        <f>ROUND(L730+P730+Q730,2)</f>
        <v>32.32</v>
      </c>
      <c r="S730" s="7">
        <v>0.25</v>
      </c>
      <c r="T730" s="5">
        <f>ROUND(R730*(1-S730),2)</f>
        <v>24.24</v>
      </c>
      <c r="U730" s="5">
        <f>ROUND(R730*(1+S730),2)</f>
        <v>40.4</v>
      </c>
      <c r="V730" t="s">
        <v>2316</v>
      </c>
      <c r="W730" t="s">
        <v>2317</v>
      </c>
      <c r="X730" t="s">
        <v>2415</v>
      </c>
      <c r="Y730" t="s">
        <v>98</v>
      </c>
      <c r="Z730" t="s">
        <v>325</v>
      </c>
      <c r="AA730" s="6">
        <f>J730/I730</f>
        <v>2.0</v>
      </c>
      <c r="AB730" s="6">
        <f>J730-F730</f>
        <v>0.0</v>
      </c>
      <c r="AC730" s="5">
        <f>L730*(1-S730)</f>
        <v>12.0</v>
      </c>
      <c r="AD730" s="5">
        <f>L730*(1+S730)</f>
        <v>20.0</v>
      </c>
    </row>
    <row r="731" spans="1:30">
      <c r="A731" t="s">
        <v>2416</v>
      </c>
      <c r="B731" t="s">
        <v>43</v>
      </c>
      <c r="C731" t="s">
        <v>2402</v>
      </c>
      <c r="D731" t="s">
        <v>2332</v>
      </c>
      <c r="E731" t="s">
        <v>2333</v>
      </c>
      <c r="F731" s="9">
        <v>7</v>
      </c>
      <c r="G731" t="s">
        <v>164</v>
      </c>
      <c r="H731" s="7">
        <v>0</v>
      </c>
      <c r="I731" s="9">
        <v>1</v>
      </c>
      <c r="J731" s="6">
        <f>CEILING(F731*(1+H731),I731)</f>
        <v>7</v>
      </c>
      <c r="K731" s="9">
        <v>4.2</v>
      </c>
      <c r="L731" s="5">
        <f>ROUND(J731*K731,2)</f>
        <v>29.4</v>
      </c>
      <c r="M731" s="9">
        <v>0.18</v>
      </c>
      <c r="N731" s="6">
        <f>ROUND(F731*M731,3)</f>
        <v>1.26</v>
      </c>
      <c r="O731" s="5">
        <f>'Labor rates'!B12</f>
        <v>68</v>
      </c>
      <c r="P731" s="5">
        <f>ROUND(N731*O731,2)</f>
        <v>85.68</v>
      </c>
      <c r="Q731" s="9">
        <v>0</v>
      </c>
      <c r="R731" s="5">
        <f>ROUND(L731+P731+Q731,2)</f>
        <v>115.08</v>
      </c>
      <c r="S731" s="7">
        <v>0.25</v>
      </c>
      <c r="T731" s="5">
        <f>ROUND(R731*(1-S731),2)</f>
        <v>86.31</v>
      </c>
      <c r="U731" s="5">
        <f>ROUND(R731*(1+S731),2)</f>
        <v>143.85</v>
      </c>
      <c r="V731" t="s">
        <v>2334</v>
      </c>
      <c r="W731" t="s">
        <v>2335</v>
      </c>
      <c r="X731" t="s">
        <v>2417</v>
      </c>
      <c r="Y731" t="s">
        <v>98</v>
      </c>
      <c r="Z731" t="s">
        <v>325</v>
      </c>
      <c r="AA731" s="6">
        <f>J731/I731</f>
        <v>7.0</v>
      </c>
      <c r="AB731" s="6">
        <f>J731-F731</f>
        <v>0.0</v>
      </c>
      <c r="AC731" s="5">
        <f>L731*(1-S731)</f>
        <v>22.049999999999997</v>
      </c>
      <c r="AD731" s="5">
        <f>L731*(1+S731)</f>
        <v>36.75</v>
      </c>
    </row>
    <row r="732" spans="1:30">
      <c r="A732" t="s">
        <v>2418</v>
      </c>
      <c r="B732" t="s">
        <v>43</v>
      </c>
      <c r="C732" t="s">
        <v>2402</v>
      </c>
      <c r="D732" t="s">
        <v>2338</v>
      </c>
      <c r="E732" t="s">
        <v>2339</v>
      </c>
      <c r="F732" s="9">
        <v>7</v>
      </c>
      <c r="G732" t="s">
        <v>164</v>
      </c>
      <c r="H732" s="7">
        <v>0</v>
      </c>
      <c r="I732" s="9">
        <v>1</v>
      </c>
      <c r="J732" s="6">
        <f>CEILING(F732*(1+H732),I732)</f>
        <v>7</v>
      </c>
      <c r="K732" s="9">
        <v>1.2</v>
      </c>
      <c r="L732" s="5">
        <f>ROUND(J732*K732,2)</f>
        <v>8.4</v>
      </c>
      <c r="M732" s="9">
        <v>0.04</v>
      </c>
      <c r="N732" s="6">
        <f>ROUND(F732*M732,3)</f>
        <v>0.28</v>
      </c>
      <c r="O732" s="5">
        <f>'Labor rates'!B12</f>
        <v>68</v>
      </c>
      <c r="P732" s="5">
        <f>ROUND(N732*O732,2)</f>
        <v>19.04</v>
      </c>
      <c r="Q732" s="9">
        <v>0</v>
      </c>
      <c r="R732" s="5">
        <f>ROUND(L732+P732+Q732,2)</f>
        <v>27.44</v>
      </c>
      <c r="S732" s="7">
        <v>0.25</v>
      </c>
      <c r="T732" s="5">
        <f>ROUND(R732*(1-S732),2)</f>
        <v>20.58</v>
      </c>
      <c r="U732" s="5">
        <f>ROUND(R732*(1+S732),2)</f>
        <v>34.3</v>
      </c>
      <c r="V732" t="s">
        <v>2334</v>
      </c>
      <c r="W732" t="s">
        <v>2335</v>
      </c>
      <c r="X732" t="s">
        <v>2340</v>
      </c>
      <c r="Y732" t="s">
        <v>98</v>
      </c>
      <c r="Z732" t="s">
        <v>325</v>
      </c>
      <c r="AA732" s="6">
        <f>J732/I732</f>
        <v>7.0</v>
      </c>
      <c r="AB732" s="6">
        <f>J732-F732</f>
        <v>0.0</v>
      </c>
      <c r="AC732" s="5">
        <f>L732*(1-S732)</f>
        <v>6.300000000000001</v>
      </c>
      <c r="AD732" s="5">
        <f>L732*(1+S732)</f>
        <v>10.5</v>
      </c>
    </row>
    <row r="733" spans="1:30">
      <c r="A733" t="s">
        <v>2419</v>
      </c>
      <c r="B733" t="s">
        <v>43</v>
      </c>
      <c r="C733" t="s">
        <v>910</v>
      </c>
      <c r="D733" t="s">
        <v>2405</v>
      </c>
      <c r="E733" t="s">
        <v>2406</v>
      </c>
      <c r="F733" s="9">
        <v>10</v>
      </c>
      <c r="G733" t="s">
        <v>164</v>
      </c>
      <c r="H733" s="7">
        <v>0</v>
      </c>
      <c r="I733" s="9">
        <v>1</v>
      </c>
      <c r="J733" s="6">
        <f>CEILING(F733*(1+H733),I733)</f>
        <v>10</v>
      </c>
      <c r="K733" s="9">
        <v>5.5</v>
      </c>
      <c r="L733" s="5">
        <f>ROUND(J733*K733,2)</f>
        <v>55.0</v>
      </c>
      <c r="M733" s="9">
        <v>0.12</v>
      </c>
      <c r="N733" s="6">
        <f>ROUND(F733*M733,3)</f>
        <v>1.2</v>
      </c>
      <c r="O733" s="5">
        <f>'Labor rates'!B12</f>
        <v>68</v>
      </c>
      <c r="P733" s="5">
        <f>ROUND(N733*O733,2)</f>
        <v>81.6</v>
      </c>
      <c r="Q733" s="9">
        <v>0</v>
      </c>
      <c r="R733" s="5">
        <f>ROUND(L733+P733+Q733,2)</f>
        <v>136.6</v>
      </c>
      <c r="S733" s="7">
        <v>0.25</v>
      </c>
      <c r="T733" s="5">
        <f>ROUND(R733*(1-S733),2)</f>
        <v>102.45</v>
      </c>
      <c r="U733" s="5">
        <f>ROUND(R733*(1+S733),2)</f>
        <v>170.75</v>
      </c>
      <c r="V733" t="s">
        <v>2316</v>
      </c>
      <c r="W733" t="s">
        <v>2317</v>
      </c>
      <c r="X733" t="s">
        <v>2420</v>
      </c>
      <c r="Y733" t="s">
        <v>98</v>
      </c>
      <c r="Z733" t="s">
        <v>325</v>
      </c>
      <c r="AA733" s="6">
        <f>J733/I733</f>
        <v>10.0</v>
      </c>
      <c r="AB733" s="6">
        <f>J733-F733</f>
        <v>0.0</v>
      </c>
      <c r="AC733" s="5">
        <f>L733*(1-S733)</f>
        <v>41.25</v>
      </c>
      <c r="AD733" s="5">
        <f>L733*(1+S733)</f>
        <v>68.75</v>
      </c>
    </row>
    <row r="734" spans="1:30">
      <c r="A734" t="s">
        <v>2421</v>
      </c>
      <c r="B734" t="s">
        <v>43</v>
      </c>
      <c r="C734" t="s">
        <v>910</v>
      </c>
      <c r="D734" t="s">
        <v>2320</v>
      </c>
      <c r="E734" t="s">
        <v>2321</v>
      </c>
      <c r="F734" s="9">
        <v>5</v>
      </c>
      <c r="G734" t="s">
        <v>164</v>
      </c>
      <c r="H734" s="7">
        <v>0</v>
      </c>
      <c r="I734" s="9">
        <v>1</v>
      </c>
      <c r="J734" s="6">
        <f>CEILING(F734*(1+H734),I734)</f>
        <v>5</v>
      </c>
      <c r="K734" s="9">
        <v>22</v>
      </c>
      <c r="L734" s="5">
        <f>ROUND(J734*K734,2)</f>
        <v>110.0</v>
      </c>
      <c r="M734" s="9">
        <v>0.22</v>
      </c>
      <c r="N734" s="6">
        <f>ROUND(F734*M734,3)</f>
        <v>1.1</v>
      </c>
      <c r="O734" s="5">
        <f>'Labor rates'!B12</f>
        <v>68</v>
      </c>
      <c r="P734" s="5">
        <f>ROUND(N734*O734,2)</f>
        <v>74.8</v>
      </c>
      <c r="Q734" s="9">
        <v>0</v>
      </c>
      <c r="R734" s="5">
        <f>ROUND(L734+P734+Q734,2)</f>
        <v>184.8</v>
      </c>
      <c r="S734" s="7">
        <v>0.25</v>
      </c>
      <c r="T734" s="5">
        <f>ROUND(R734*(1-S734),2)</f>
        <v>138.6</v>
      </c>
      <c r="U734" s="5">
        <f>ROUND(R734*(1+S734),2)</f>
        <v>231.0</v>
      </c>
      <c r="V734" t="s">
        <v>2316</v>
      </c>
      <c r="W734" t="s">
        <v>2317</v>
      </c>
      <c r="X734" t="s">
        <v>2422</v>
      </c>
      <c r="Y734" t="s">
        <v>98</v>
      </c>
      <c r="Z734" t="s">
        <v>325</v>
      </c>
      <c r="AA734" s="6">
        <f>J734/I734</f>
        <v>5.0</v>
      </c>
      <c r="AB734" s="6">
        <f>J734-F734</f>
        <v>0.0</v>
      </c>
      <c r="AC734" s="5">
        <f>L734*(1-S734)</f>
        <v>82.5</v>
      </c>
      <c r="AD734" s="5">
        <f>L734*(1+S734)</f>
        <v>137.5</v>
      </c>
    </row>
    <row r="735" spans="1:30">
      <c r="A735" t="s">
        <v>2423</v>
      </c>
      <c r="B735" t="s">
        <v>43</v>
      </c>
      <c r="C735" t="s">
        <v>910</v>
      </c>
      <c r="D735" t="s">
        <v>2424</v>
      </c>
      <c r="E735" t="s">
        <v>2425</v>
      </c>
      <c r="F735" s="9">
        <v>3</v>
      </c>
      <c r="G735" t="s">
        <v>164</v>
      </c>
      <c r="H735" s="7">
        <v>0</v>
      </c>
      <c r="I735" s="9">
        <v>1</v>
      </c>
      <c r="J735" s="6">
        <f>CEILING(F735*(1+H735),I735)</f>
        <v>3</v>
      </c>
      <c r="K735" s="9">
        <v>180</v>
      </c>
      <c r="L735" s="5">
        <f>ROUND(J735*K735,2)</f>
        <v>540.0</v>
      </c>
      <c r="M735" s="9">
        <v>0.45</v>
      </c>
      <c r="N735" s="6">
        <f>ROUND(F735*M735,3)</f>
        <v>1.35</v>
      </c>
      <c r="O735" s="5">
        <f>'Labor rates'!B12</f>
        <v>68</v>
      </c>
      <c r="P735" s="5">
        <f>ROUND(N735*O735,2)</f>
        <v>91.8</v>
      </c>
      <c r="Q735" s="9">
        <v>0</v>
      </c>
      <c r="R735" s="5">
        <f>ROUND(L735+P735+Q735,2)</f>
        <v>631.8</v>
      </c>
      <c r="S735" s="7">
        <v>0.25</v>
      </c>
      <c r="T735" s="5">
        <f>ROUND(R735*(1-S735),2)</f>
        <v>473.85</v>
      </c>
      <c r="U735" s="5">
        <f>ROUND(R735*(1+S735),2)</f>
        <v>789.75</v>
      </c>
      <c r="V735" t="s">
        <v>2316</v>
      </c>
      <c r="W735" t="s">
        <v>2317</v>
      </c>
      <c r="X735" t="s">
        <v>2426</v>
      </c>
      <c r="Y735" t="s">
        <v>98</v>
      </c>
      <c r="Z735" t="s">
        <v>325</v>
      </c>
      <c r="AA735" s="6">
        <f>J735/I735</f>
        <v>3.0</v>
      </c>
      <c r="AB735" s="6">
        <f>J735-F735</f>
        <v>0.0</v>
      </c>
      <c r="AC735" s="5">
        <f>L735*(1-S735)</f>
        <v>405.0</v>
      </c>
      <c r="AD735" s="5">
        <f>L735*(1+S735)</f>
        <v>675.0</v>
      </c>
    </row>
    <row r="736" spans="1:30">
      <c r="A736" t="s">
        <v>2427</v>
      </c>
      <c r="B736" t="s">
        <v>43</v>
      </c>
      <c r="C736" t="s">
        <v>910</v>
      </c>
      <c r="D736" t="s">
        <v>2328</v>
      </c>
      <c r="E736" t="s">
        <v>2329</v>
      </c>
      <c r="F736" s="9">
        <v>3</v>
      </c>
      <c r="G736" t="s">
        <v>164</v>
      </c>
      <c r="H736" s="7">
        <v>0</v>
      </c>
      <c r="I736" s="9">
        <v>1</v>
      </c>
      <c r="J736" s="6">
        <f>CEILING(F736*(1+H736),I736)</f>
        <v>3</v>
      </c>
      <c r="K736" s="9">
        <v>4.5</v>
      </c>
      <c r="L736" s="5">
        <f>ROUND(J736*K736,2)</f>
        <v>13.5</v>
      </c>
      <c r="M736" s="9">
        <v>0.1</v>
      </c>
      <c r="N736" s="6">
        <f>ROUND(F736*M736,3)</f>
        <v>0.3</v>
      </c>
      <c r="O736" s="5">
        <f>'Labor rates'!B12</f>
        <v>68</v>
      </c>
      <c r="P736" s="5">
        <f>ROUND(N736*O736,2)</f>
        <v>20.4</v>
      </c>
      <c r="Q736" s="9">
        <v>0</v>
      </c>
      <c r="R736" s="5">
        <f>ROUND(L736+P736+Q736,2)</f>
        <v>33.9</v>
      </c>
      <c r="S736" s="7">
        <v>0.25</v>
      </c>
      <c r="T736" s="5">
        <f>ROUND(R736*(1-S736),2)</f>
        <v>25.42</v>
      </c>
      <c r="U736" s="5">
        <f>ROUND(R736*(1+S736),2)</f>
        <v>42.38</v>
      </c>
      <c r="V736" t="s">
        <v>2316</v>
      </c>
      <c r="W736" t="s">
        <v>2317</v>
      </c>
      <c r="X736" t="s">
        <v>2428</v>
      </c>
      <c r="Y736" t="s">
        <v>98</v>
      </c>
      <c r="Z736" t="s">
        <v>325</v>
      </c>
      <c r="AA736" s="6">
        <f>J736/I736</f>
        <v>3.0</v>
      </c>
      <c r="AB736" s="6">
        <f>J736-F736</f>
        <v>0.0</v>
      </c>
      <c r="AC736" s="5">
        <f>L736*(1-S736)</f>
        <v>10.125</v>
      </c>
      <c r="AD736" s="5">
        <f>L736*(1+S736)</f>
        <v>16.875</v>
      </c>
    </row>
    <row r="737" spans="1:30">
      <c r="A737" t="s">
        <v>2429</v>
      </c>
      <c r="B737" t="s">
        <v>43</v>
      </c>
      <c r="C737" t="s">
        <v>910</v>
      </c>
      <c r="D737" t="s">
        <v>2395</v>
      </c>
      <c r="E737" t="s">
        <v>2396</v>
      </c>
      <c r="F737" s="9">
        <v>2</v>
      </c>
      <c r="G737" t="s">
        <v>164</v>
      </c>
      <c r="H737" s="7">
        <v>0</v>
      </c>
      <c r="I737" s="9">
        <v>1</v>
      </c>
      <c r="J737" s="6">
        <f>CEILING(F737*(1+H737),I737)</f>
        <v>2</v>
      </c>
      <c r="K737" s="9">
        <v>8</v>
      </c>
      <c r="L737" s="5">
        <f>ROUND(J737*K737,2)</f>
        <v>16.0</v>
      </c>
      <c r="M737" s="9">
        <v>0.12</v>
      </c>
      <c r="N737" s="6">
        <f>ROUND(F737*M737,3)</f>
        <v>0.24</v>
      </c>
      <c r="O737" s="5">
        <f>'Labor rates'!B12</f>
        <v>68</v>
      </c>
      <c r="P737" s="5">
        <f>ROUND(N737*O737,2)</f>
        <v>16.32</v>
      </c>
      <c r="Q737" s="9">
        <v>0</v>
      </c>
      <c r="R737" s="5">
        <f>ROUND(L737+P737+Q737,2)</f>
        <v>32.32</v>
      </c>
      <c r="S737" s="7">
        <v>0.25</v>
      </c>
      <c r="T737" s="5">
        <f>ROUND(R737*(1-S737),2)</f>
        <v>24.24</v>
      </c>
      <c r="U737" s="5">
        <f>ROUND(R737*(1+S737),2)</f>
        <v>40.4</v>
      </c>
      <c r="V737" t="s">
        <v>2316</v>
      </c>
      <c r="W737" t="s">
        <v>2317</v>
      </c>
      <c r="X737" t="s">
        <v>2430</v>
      </c>
      <c r="Y737" t="s">
        <v>98</v>
      </c>
      <c r="Z737" t="s">
        <v>325</v>
      </c>
      <c r="AA737" s="6">
        <f>J737/I737</f>
        <v>2.0</v>
      </c>
      <c r="AB737" s="6">
        <f>J737-F737</f>
        <v>0.0</v>
      </c>
      <c r="AC737" s="5">
        <f>L737*(1-S737)</f>
        <v>12.0</v>
      </c>
      <c r="AD737" s="5">
        <f>L737*(1+S737)</f>
        <v>20.0</v>
      </c>
    </row>
    <row r="738" spans="1:30">
      <c r="A738" t="s">
        <v>2431</v>
      </c>
      <c r="B738" t="s">
        <v>43</v>
      </c>
      <c r="C738" t="s">
        <v>910</v>
      </c>
      <c r="D738" t="s">
        <v>2332</v>
      </c>
      <c r="E738" t="s">
        <v>2333</v>
      </c>
      <c r="F738" s="9">
        <v>10</v>
      </c>
      <c r="G738" t="s">
        <v>164</v>
      </c>
      <c r="H738" s="7">
        <v>0</v>
      </c>
      <c r="I738" s="9">
        <v>1</v>
      </c>
      <c r="J738" s="6">
        <f>CEILING(F738*(1+H738),I738)</f>
        <v>10</v>
      </c>
      <c r="K738" s="9">
        <v>4.2</v>
      </c>
      <c r="L738" s="5">
        <f>ROUND(J738*K738,2)</f>
        <v>42.0</v>
      </c>
      <c r="M738" s="9">
        <v>0.18</v>
      </c>
      <c r="N738" s="6">
        <f>ROUND(F738*M738,3)</f>
        <v>1.8</v>
      </c>
      <c r="O738" s="5">
        <f>'Labor rates'!B12</f>
        <v>68</v>
      </c>
      <c r="P738" s="5">
        <f>ROUND(N738*O738,2)</f>
        <v>122.4</v>
      </c>
      <c r="Q738" s="9">
        <v>0</v>
      </c>
      <c r="R738" s="5">
        <f>ROUND(L738+P738+Q738,2)</f>
        <v>164.4</v>
      </c>
      <c r="S738" s="7">
        <v>0.25</v>
      </c>
      <c r="T738" s="5">
        <f>ROUND(R738*(1-S738),2)</f>
        <v>123.3</v>
      </c>
      <c r="U738" s="5">
        <f>ROUND(R738*(1+S738),2)</f>
        <v>205.5</v>
      </c>
      <c r="V738" t="s">
        <v>2334</v>
      </c>
      <c r="W738" t="s">
        <v>2335</v>
      </c>
      <c r="X738" t="s">
        <v>2432</v>
      </c>
      <c r="Y738" t="s">
        <v>98</v>
      </c>
      <c r="Z738" t="s">
        <v>325</v>
      </c>
      <c r="AA738" s="6">
        <f>J738/I738</f>
        <v>10.0</v>
      </c>
      <c r="AB738" s="6">
        <f>J738-F738</f>
        <v>0.0</v>
      </c>
      <c r="AC738" s="5">
        <f>L738*(1-S738)</f>
        <v>31.5</v>
      </c>
      <c r="AD738" s="5">
        <f>L738*(1+S738)</f>
        <v>52.5</v>
      </c>
    </row>
    <row r="739" spans="1:30">
      <c r="A739" t="s">
        <v>2433</v>
      </c>
      <c r="B739" t="s">
        <v>43</v>
      </c>
      <c r="C739" t="s">
        <v>910</v>
      </c>
      <c r="D739" t="s">
        <v>2338</v>
      </c>
      <c r="E739" t="s">
        <v>2339</v>
      </c>
      <c r="F739" s="9">
        <v>10</v>
      </c>
      <c r="G739" t="s">
        <v>164</v>
      </c>
      <c r="H739" s="7">
        <v>0</v>
      </c>
      <c r="I739" s="9">
        <v>1</v>
      </c>
      <c r="J739" s="6">
        <f>CEILING(F739*(1+H739),I739)</f>
        <v>10</v>
      </c>
      <c r="K739" s="9">
        <v>1.2</v>
      </c>
      <c r="L739" s="5">
        <f>ROUND(J739*K739,2)</f>
        <v>12.0</v>
      </c>
      <c r="M739" s="9">
        <v>0.04</v>
      </c>
      <c r="N739" s="6">
        <f>ROUND(F739*M739,3)</f>
        <v>0.4</v>
      </c>
      <c r="O739" s="5">
        <f>'Labor rates'!B12</f>
        <v>68</v>
      </c>
      <c r="P739" s="5">
        <f>ROUND(N739*O739,2)</f>
        <v>27.2</v>
      </c>
      <c r="Q739" s="9">
        <v>0</v>
      </c>
      <c r="R739" s="5">
        <f>ROUND(L739+P739+Q739,2)</f>
        <v>39.2</v>
      </c>
      <c r="S739" s="7">
        <v>0.25</v>
      </c>
      <c r="T739" s="5">
        <f>ROUND(R739*(1-S739),2)</f>
        <v>29.4</v>
      </c>
      <c r="U739" s="5">
        <f>ROUND(R739*(1+S739),2)</f>
        <v>49.0</v>
      </c>
      <c r="V739" t="s">
        <v>2334</v>
      </c>
      <c r="W739" t="s">
        <v>2335</v>
      </c>
      <c r="X739" t="s">
        <v>2340</v>
      </c>
      <c r="Y739" t="s">
        <v>98</v>
      </c>
      <c r="Z739" t="s">
        <v>325</v>
      </c>
      <c r="AA739" s="6">
        <f>J739/I739</f>
        <v>10.0</v>
      </c>
      <c r="AB739" s="6">
        <f>J739-F739</f>
        <v>0.0</v>
      </c>
      <c r="AC739" s="5">
        <f>L739*(1-S739)</f>
        <v>9.0</v>
      </c>
      <c r="AD739" s="5">
        <f>L739*(1+S739)</f>
        <v>15.0</v>
      </c>
    </row>
    <row r="740" spans="1:30">
      <c r="A740" t="s">
        <v>2434</v>
      </c>
      <c r="B740" t="s">
        <v>43</v>
      </c>
      <c r="C740" t="s">
        <v>925</v>
      </c>
      <c r="D740" t="s">
        <v>2405</v>
      </c>
      <c r="E740" t="s">
        <v>2406</v>
      </c>
      <c r="F740" s="9">
        <v>4</v>
      </c>
      <c r="G740" t="s">
        <v>164</v>
      </c>
      <c r="H740" s="7">
        <v>0</v>
      </c>
      <c r="I740" s="9">
        <v>1</v>
      </c>
      <c r="J740" s="6">
        <f>CEILING(F740*(1+H740),I740)</f>
        <v>4</v>
      </c>
      <c r="K740" s="9">
        <v>5.5</v>
      </c>
      <c r="L740" s="5">
        <f>ROUND(J740*K740,2)</f>
        <v>22.0</v>
      </c>
      <c r="M740" s="9">
        <v>0.12</v>
      </c>
      <c r="N740" s="6">
        <f>ROUND(F740*M740,3)</f>
        <v>0.48</v>
      </c>
      <c r="O740" s="5">
        <f>'Labor rates'!B12</f>
        <v>68</v>
      </c>
      <c r="P740" s="5">
        <f>ROUND(N740*O740,2)</f>
        <v>32.64</v>
      </c>
      <c r="Q740" s="9">
        <v>0</v>
      </c>
      <c r="R740" s="5">
        <f>ROUND(L740+P740+Q740,2)</f>
        <v>54.64</v>
      </c>
      <c r="S740" s="7">
        <v>0.25</v>
      </c>
      <c r="T740" s="5">
        <f>ROUND(R740*(1-S740),2)</f>
        <v>40.98</v>
      </c>
      <c r="U740" s="5">
        <f>ROUND(R740*(1+S740),2)</f>
        <v>68.3</v>
      </c>
      <c r="V740" t="s">
        <v>2316</v>
      </c>
      <c r="W740" t="s">
        <v>2317</v>
      </c>
      <c r="X740" t="s">
        <v>2435</v>
      </c>
      <c r="Y740" t="s">
        <v>98</v>
      </c>
      <c r="Z740" t="s">
        <v>325</v>
      </c>
      <c r="AA740" s="6">
        <f>J740/I740</f>
        <v>4.0</v>
      </c>
      <c r="AB740" s="6">
        <f>J740-F740</f>
        <v>0.0</v>
      </c>
      <c r="AC740" s="5">
        <f>L740*(1-S740)</f>
        <v>16.5</v>
      </c>
      <c r="AD740" s="5">
        <f>L740*(1+S740)</f>
        <v>27.5</v>
      </c>
    </row>
    <row r="741" spans="1:30">
      <c r="A741" t="s">
        <v>2436</v>
      </c>
      <c r="B741" t="s">
        <v>43</v>
      </c>
      <c r="C741" t="s">
        <v>925</v>
      </c>
      <c r="D741" t="s">
        <v>2320</v>
      </c>
      <c r="E741" t="s">
        <v>2321</v>
      </c>
      <c r="F741" s="9">
        <v>2</v>
      </c>
      <c r="G741" t="s">
        <v>164</v>
      </c>
      <c r="H741" s="7">
        <v>0</v>
      </c>
      <c r="I741" s="9">
        <v>1</v>
      </c>
      <c r="J741" s="6">
        <f>CEILING(F741*(1+H741),I741)</f>
        <v>2</v>
      </c>
      <c r="K741" s="9">
        <v>22</v>
      </c>
      <c r="L741" s="5">
        <f>ROUND(J741*K741,2)</f>
        <v>44.0</v>
      </c>
      <c r="M741" s="9">
        <v>0.22</v>
      </c>
      <c r="N741" s="6">
        <f>ROUND(F741*M741,3)</f>
        <v>0.44</v>
      </c>
      <c r="O741" s="5">
        <f>'Labor rates'!B12</f>
        <v>68</v>
      </c>
      <c r="P741" s="5">
        <f>ROUND(N741*O741,2)</f>
        <v>29.92</v>
      </c>
      <c r="Q741" s="9">
        <v>0</v>
      </c>
      <c r="R741" s="5">
        <f>ROUND(L741+P741+Q741,2)</f>
        <v>73.92</v>
      </c>
      <c r="S741" s="7">
        <v>0.25</v>
      </c>
      <c r="T741" s="5">
        <f>ROUND(R741*(1-S741),2)</f>
        <v>55.44</v>
      </c>
      <c r="U741" s="5">
        <f>ROUND(R741*(1+S741),2)</f>
        <v>92.4</v>
      </c>
      <c r="V741" t="s">
        <v>2316</v>
      </c>
      <c r="W741" t="s">
        <v>2317</v>
      </c>
      <c r="X741" t="s">
        <v>2437</v>
      </c>
      <c r="Y741" t="s">
        <v>98</v>
      </c>
      <c r="Z741" t="s">
        <v>325</v>
      </c>
      <c r="AA741" s="6">
        <f>J741/I741</f>
        <v>2.0</v>
      </c>
      <c r="AB741" s="6">
        <f>J741-F741</f>
        <v>0.0</v>
      </c>
      <c r="AC741" s="5">
        <f>L741*(1-S741)</f>
        <v>33.0</v>
      </c>
      <c r="AD741" s="5">
        <f>L741*(1+S741)</f>
        <v>55.0</v>
      </c>
    </row>
    <row r="742" spans="1:30">
      <c r="A742" t="s">
        <v>2438</v>
      </c>
      <c r="B742" t="s">
        <v>43</v>
      </c>
      <c r="C742" t="s">
        <v>925</v>
      </c>
      <c r="D742" t="s">
        <v>2328</v>
      </c>
      <c r="E742" t="s">
        <v>2329</v>
      </c>
      <c r="F742" s="9">
        <v>1</v>
      </c>
      <c r="G742" t="s">
        <v>164</v>
      </c>
      <c r="H742" s="7">
        <v>0</v>
      </c>
      <c r="I742" s="9">
        <v>1</v>
      </c>
      <c r="J742" s="6">
        <f>CEILING(F742*(1+H742),I742)</f>
        <v>1</v>
      </c>
      <c r="K742" s="9">
        <v>4.5</v>
      </c>
      <c r="L742" s="5">
        <f>ROUND(J742*K742,2)</f>
        <v>4.5</v>
      </c>
      <c r="M742" s="9">
        <v>0.1</v>
      </c>
      <c r="N742" s="6">
        <f>ROUND(F742*M742,3)</f>
        <v>0.1</v>
      </c>
      <c r="O742" s="5">
        <f>'Labor rates'!B12</f>
        <v>68</v>
      </c>
      <c r="P742" s="5">
        <f>ROUND(N742*O742,2)</f>
        <v>6.8</v>
      </c>
      <c r="Q742" s="9">
        <v>0</v>
      </c>
      <c r="R742" s="5">
        <f>ROUND(L742+P742+Q742,2)</f>
        <v>11.3</v>
      </c>
      <c r="S742" s="7">
        <v>0.25</v>
      </c>
      <c r="T742" s="5">
        <f>ROUND(R742*(1-S742),2)</f>
        <v>8.48</v>
      </c>
      <c r="U742" s="5">
        <f>ROUND(R742*(1+S742),2)</f>
        <v>14.13</v>
      </c>
      <c r="V742" t="s">
        <v>2316</v>
      </c>
      <c r="W742" t="s">
        <v>2317</v>
      </c>
      <c r="X742" t="s">
        <v>2439</v>
      </c>
      <c r="Y742" t="s">
        <v>98</v>
      </c>
      <c r="Z742" t="s">
        <v>325</v>
      </c>
      <c r="AA742" s="6">
        <f>J742/I742</f>
        <v>1.0</v>
      </c>
      <c r="AB742" s="6">
        <f>J742-F742</f>
        <v>0.0</v>
      </c>
      <c r="AC742" s="5">
        <f>L742*(1-S742)</f>
        <v>3.375</v>
      </c>
      <c r="AD742" s="5">
        <f>L742*(1+S742)</f>
        <v>5.625</v>
      </c>
    </row>
    <row r="743" spans="1:30">
      <c r="A743" t="s">
        <v>2440</v>
      </c>
      <c r="B743" t="s">
        <v>43</v>
      </c>
      <c r="C743" t="s">
        <v>925</v>
      </c>
      <c r="D743" t="s">
        <v>2332</v>
      </c>
      <c r="E743" t="s">
        <v>2333</v>
      </c>
      <c r="F743" s="9">
        <v>4</v>
      </c>
      <c r="G743" t="s">
        <v>164</v>
      </c>
      <c r="H743" s="7">
        <v>0</v>
      </c>
      <c r="I743" s="9">
        <v>1</v>
      </c>
      <c r="J743" s="6">
        <f>CEILING(F743*(1+H743),I743)</f>
        <v>4</v>
      </c>
      <c r="K743" s="9">
        <v>4.2</v>
      </c>
      <c r="L743" s="5">
        <f>ROUND(J743*K743,2)</f>
        <v>16.8</v>
      </c>
      <c r="M743" s="9">
        <v>0.18</v>
      </c>
      <c r="N743" s="6">
        <f>ROUND(F743*M743,3)</f>
        <v>0.72</v>
      </c>
      <c r="O743" s="5">
        <f>'Labor rates'!B12</f>
        <v>68</v>
      </c>
      <c r="P743" s="5">
        <f>ROUND(N743*O743,2)</f>
        <v>48.96</v>
      </c>
      <c r="Q743" s="9">
        <v>0</v>
      </c>
      <c r="R743" s="5">
        <f>ROUND(L743+P743+Q743,2)</f>
        <v>65.76</v>
      </c>
      <c r="S743" s="7">
        <v>0.25</v>
      </c>
      <c r="T743" s="5">
        <f>ROUND(R743*(1-S743),2)</f>
        <v>49.32</v>
      </c>
      <c r="U743" s="5">
        <f>ROUND(R743*(1+S743),2)</f>
        <v>82.2</v>
      </c>
      <c r="V743" t="s">
        <v>2334</v>
      </c>
      <c r="W743" t="s">
        <v>2335</v>
      </c>
      <c r="X743" t="s">
        <v>2441</v>
      </c>
      <c r="Y743" t="s">
        <v>98</v>
      </c>
      <c r="Z743" t="s">
        <v>325</v>
      </c>
      <c r="AA743" s="6">
        <f>J743/I743</f>
        <v>4.0</v>
      </c>
      <c r="AB743" s="6">
        <f>J743-F743</f>
        <v>0.0</v>
      </c>
      <c r="AC743" s="5">
        <f>L743*(1-S743)</f>
        <v>12.600000000000001</v>
      </c>
      <c r="AD743" s="5">
        <f>L743*(1+S743)</f>
        <v>21.0</v>
      </c>
    </row>
    <row r="744" spans="1:30">
      <c r="A744" t="s">
        <v>2442</v>
      </c>
      <c r="B744" t="s">
        <v>43</v>
      </c>
      <c r="C744" t="s">
        <v>925</v>
      </c>
      <c r="D744" t="s">
        <v>2338</v>
      </c>
      <c r="E744" t="s">
        <v>2339</v>
      </c>
      <c r="F744" s="9">
        <v>4</v>
      </c>
      <c r="G744" t="s">
        <v>164</v>
      </c>
      <c r="H744" s="7">
        <v>0</v>
      </c>
      <c r="I744" s="9">
        <v>1</v>
      </c>
      <c r="J744" s="6">
        <f>CEILING(F744*(1+H744),I744)</f>
        <v>4</v>
      </c>
      <c r="K744" s="9">
        <v>1.2</v>
      </c>
      <c r="L744" s="5">
        <f>ROUND(J744*K744,2)</f>
        <v>4.8</v>
      </c>
      <c r="M744" s="9">
        <v>0.04</v>
      </c>
      <c r="N744" s="6">
        <f>ROUND(F744*M744,3)</f>
        <v>0.16</v>
      </c>
      <c r="O744" s="5">
        <f>'Labor rates'!B12</f>
        <v>68</v>
      </c>
      <c r="P744" s="5">
        <f>ROUND(N744*O744,2)</f>
        <v>10.88</v>
      </c>
      <c r="Q744" s="9">
        <v>0</v>
      </c>
      <c r="R744" s="5">
        <f>ROUND(L744+P744+Q744,2)</f>
        <v>15.68</v>
      </c>
      <c r="S744" s="7">
        <v>0.25</v>
      </c>
      <c r="T744" s="5">
        <f>ROUND(R744*(1-S744),2)</f>
        <v>11.76</v>
      </c>
      <c r="U744" s="5">
        <f>ROUND(R744*(1+S744),2)</f>
        <v>19.6</v>
      </c>
      <c r="V744" t="s">
        <v>2334</v>
      </c>
      <c r="W744" t="s">
        <v>2335</v>
      </c>
      <c r="X744" t="s">
        <v>2340</v>
      </c>
      <c r="Y744" t="s">
        <v>98</v>
      </c>
      <c r="Z744" t="s">
        <v>325</v>
      </c>
      <c r="AA744" s="6">
        <f>J744/I744</f>
        <v>4.0</v>
      </c>
      <c r="AB744" s="6">
        <f>J744-F744</f>
        <v>0.0</v>
      </c>
      <c r="AC744" s="5">
        <f>L744*(1-S744)</f>
        <v>3.5999999999999996</v>
      </c>
      <c r="AD744" s="5">
        <f>L744*(1+S744)</f>
        <v>6.0</v>
      </c>
    </row>
    <row r="745" spans="1:30">
      <c r="A745" t="s">
        <v>2443</v>
      </c>
      <c r="B745" t="s">
        <v>43</v>
      </c>
      <c r="C745" t="s">
        <v>937</v>
      </c>
      <c r="D745" t="s">
        <v>2405</v>
      </c>
      <c r="E745" t="s">
        <v>2406</v>
      </c>
      <c r="F745" s="9">
        <v>5</v>
      </c>
      <c r="G745" t="s">
        <v>164</v>
      </c>
      <c r="H745" s="7">
        <v>0</v>
      </c>
      <c r="I745" s="9">
        <v>1</v>
      </c>
      <c r="J745" s="6">
        <f>CEILING(F745*(1+H745),I745)</f>
        <v>5</v>
      </c>
      <c r="K745" s="9">
        <v>5.5</v>
      </c>
      <c r="L745" s="5">
        <f>ROUND(J745*K745,2)</f>
        <v>27.5</v>
      </c>
      <c r="M745" s="9">
        <v>0.12</v>
      </c>
      <c r="N745" s="6">
        <f>ROUND(F745*M745,3)</f>
        <v>0.6</v>
      </c>
      <c r="O745" s="5">
        <f>'Labor rates'!B12</f>
        <v>68</v>
      </c>
      <c r="P745" s="5">
        <f>ROUND(N745*O745,2)</f>
        <v>40.8</v>
      </c>
      <c r="Q745" s="9">
        <v>0</v>
      </c>
      <c r="R745" s="5">
        <f>ROUND(L745+P745+Q745,2)</f>
        <v>68.3</v>
      </c>
      <c r="S745" s="7">
        <v>0.25</v>
      </c>
      <c r="T745" s="5">
        <f>ROUND(R745*(1-S745),2)</f>
        <v>51.22</v>
      </c>
      <c r="U745" s="5">
        <f>ROUND(R745*(1+S745),2)</f>
        <v>85.38</v>
      </c>
      <c r="V745" t="s">
        <v>2316</v>
      </c>
      <c r="W745" t="s">
        <v>2317</v>
      </c>
      <c r="X745" t="s">
        <v>2444</v>
      </c>
      <c r="Y745" t="s">
        <v>98</v>
      </c>
      <c r="Z745" t="s">
        <v>325</v>
      </c>
      <c r="AA745" s="6">
        <f>J745/I745</f>
        <v>5.0</v>
      </c>
      <c r="AB745" s="6">
        <f>J745-F745</f>
        <v>0.0</v>
      </c>
      <c r="AC745" s="5">
        <f>L745*(1-S745)</f>
        <v>20.625</v>
      </c>
      <c r="AD745" s="5">
        <f>L745*(1+S745)</f>
        <v>34.375</v>
      </c>
    </row>
    <row r="746" spans="1:30">
      <c r="A746" t="s">
        <v>2445</v>
      </c>
      <c r="B746" t="s">
        <v>43</v>
      </c>
      <c r="C746" t="s">
        <v>937</v>
      </c>
      <c r="D746" t="s">
        <v>2320</v>
      </c>
      <c r="E746" t="s">
        <v>2321</v>
      </c>
      <c r="F746" s="9">
        <v>2</v>
      </c>
      <c r="G746" t="s">
        <v>164</v>
      </c>
      <c r="H746" s="7">
        <v>0</v>
      </c>
      <c r="I746" s="9">
        <v>1</v>
      </c>
      <c r="J746" s="6">
        <f>CEILING(F746*(1+H746),I746)</f>
        <v>2</v>
      </c>
      <c r="K746" s="9">
        <v>22</v>
      </c>
      <c r="L746" s="5">
        <f>ROUND(J746*K746,2)</f>
        <v>44.0</v>
      </c>
      <c r="M746" s="9">
        <v>0.22</v>
      </c>
      <c r="N746" s="6">
        <f>ROUND(F746*M746,3)</f>
        <v>0.44</v>
      </c>
      <c r="O746" s="5">
        <f>'Labor rates'!B12</f>
        <v>68</v>
      </c>
      <c r="P746" s="5">
        <f>ROUND(N746*O746,2)</f>
        <v>29.92</v>
      </c>
      <c r="Q746" s="9">
        <v>0</v>
      </c>
      <c r="R746" s="5">
        <f>ROUND(L746+P746+Q746,2)</f>
        <v>73.92</v>
      </c>
      <c r="S746" s="7">
        <v>0.25</v>
      </c>
      <c r="T746" s="5">
        <f>ROUND(R746*(1-S746),2)</f>
        <v>55.44</v>
      </c>
      <c r="U746" s="5">
        <f>ROUND(R746*(1+S746),2)</f>
        <v>92.4</v>
      </c>
      <c r="V746" t="s">
        <v>2316</v>
      </c>
      <c r="W746" t="s">
        <v>2317</v>
      </c>
      <c r="X746" t="s">
        <v>2446</v>
      </c>
      <c r="Y746" t="s">
        <v>98</v>
      </c>
      <c r="Z746" t="s">
        <v>325</v>
      </c>
      <c r="AA746" s="6">
        <f>J746/I746</f>
        <v>2.0</v>
      </c>
      <c r="AB746" s="6">
        <f>J746-F746</f>
        <v>0.0</v>
      </c>
      <c r="AC746" s="5">
        <f>L746*(1-S746)</f>
        <v>33.0</v>
      </c>
      <c r="AD746" s="5">
        <f>L746*(1+S746)</f>
        <v>55.0</v>
      </c>
    </row>
    <row r="747" spans="1:30">
      <c r="A747" t="s">
        <v>2447</v>
      </c>
      <c r="B747" t="s">
        <v>43</v>
      </c>
      <c r="C747" t="s">
        <v>937</v>
      </c>
      <c r="D747" t="s">
        <v>2328</v>
      </c>
      <c r="E747" t="s">
        <v>2329</v>
      </c>
      <c r="F747" s="9">
        <v>1</v>
      </c>
      <c r="G747" t="s">
        <v>164</v>
      </c>
      <c r="H747" s="7">
        <v>0</v>
      </c>
      <c r="I747" s="9">
        <v>1</v>
      </c>
      <c r="J747" s="6">
        <f>CEILING(F747*(1+H747),I747)</f>
        <v>1</v>
      </c>
      <c r="K747" s="9">
        <v>4.5</v>
      </c>
      <c r="L747" s="5">
        <f>ROUND(J747*K747,2)</f>
        <v>4.5</v>
      </c>
      <c r="M747" s="9">
        <v>0.1</v>
      </c>
      <c r="N747" s="6">
        <f>ROUND(F747*M747,3)</f>
        <v>0.1</v>
      </c>
      <c r="O747" s="5">
        <f>'Labor rates'!B12</f>
        <v>68</v>
      </c>
      <c r="P747" s="5">
        <f>ROUND(N747*O747,2)</f>
        <v>6.8</v>
      </c>
      <c r="Q747" s="9">
        <v>0</v>
      </c>
      <c r="R747" s="5">
        <f>ROUND(L747+P747+Q747,2)</f>
        <v>11.3</v>
      </c>
      <c r="S747" s="7">
        <v>0.25</v>
      </c>
      <c r="T747" s="5">
        <f>ROUND(R747*(1-S747),2)</f>
        <v>8.48</v>
      </c>
      <c r="U747" s="5">
        <f>ROUND(R747*(1+S747),2)</f>
        <v>14.13</v>
      </c>
      <c r="V747" t="s">
        <v>2316</v>
      </c>
      <c r="W747" t="s">
        <v>2317</v>
      </c>
      <c r="X747" t="s">
        <v>2448</v>
      </c>
      <c r="Y747" t="s">
        <v>98</v>
      </c>
      <c r="Z747" t="s">
        <v>325</v>
      </c>
      <c r="AA747" s="6">
        <f>J747/I747</f>
        <v>1.0</v>
      </c>
      <c r="AB747" s="6">
        <f>J747-F747</f>
        <v>0.0</v>
      </c>
      <c r="AC747" s="5">
        <f>L747*(1-S747)</f>
        <v>3.375</v>
      </c>
      <c r="AD747" s="5">
        <f>L747*(1+S747)</f>
        <v>5.625</v>
      </c>
    </row>
    <row r="748" spans="1:30">
      <c r="A748" t="s">
        <v>2449</v>
      </c>
      <c r="B748" t="s">
        <v>43</v>
      </c>
      <c r="C748" t="s">
        <v>937</v>
      </c>
      <c r="D748" t="s">
        <v>2332</v>
      </c>
      <c r="E748" t="s">
        <v>2333</v>
      </c>
      <c r="F748" s="9">
        <v>5</v>
      </c>
      <c r="G748" t="s">
        <v>164</v>
      </c>
      <c r="H748" s="7">
        <v>0</v>
      </c>
      <c r="I748" s="9">
        <v>1</v>
      </c>
      <c r="J748" s="6">
        <f>CEILING(F748*(1+H748),I748)</f>
        <v>5</v>
      </c>
      <c r="K748" s="9">
        <v>4.2</v>
      </c>
      <c r="L748" s="5">
        <f>ROUND(J748*K748,2)</f>
        <v>21.0</v>
      </c>
      <c r="M748" s="9">
        <v>0.18</v>
      </c>
      <c r="N748" s="6">
        <f>ROUND(F748*M748,3)</f>
        <v>0.9</v>
      </c>
      <c r="O748" s="5">
        <f>'Labor rates'!B12</f>
        <v>68</v>
      </c>
      <c r="P748" s="5">
        <f>ROUND(N748*O748,2)</f>
        <v>61.2</v>
      </c>
      <c r="Q748" s="9">
        <v>0</v>
      </c>
      <c r="R748" s="5">
        <f>ROUND(L748+P748+Q748,2)</f>
        <v>82.2</v>
      </c>
      <c r="S748" s="7">
        <v>0.25</v>
      </c>
      <c r="T748" s="5">
        <f>ROUND(R748*(1-S748),2)</f>
        <v>61.65</v>
      </c>
      <c r="U748" s="5">
        <f>ROUND(R748*(1+S748),2)</f>
        <v>102.75</v>
      </c>
      <c r="V748" t="s">
        <v>2334</v>
      </c>
      <c r="W748" t="s">
        <v>2335</v>
      </c>
      <c r="X748" t="s">
        <v>2336</v>
      </c>
      <c r="Y748" t="s">
        <v>98</v>
      </c>
      <c r="Z748" t="s">
        <v>325</v>
      </c>
      <c r="AA748" s="6">
        <f>J748/I748</f>
        <v>5.0</v>
      </c>
      <c r="AB748" s="6">
        <f>J748-F748</f>
        <v>0.0</v>
      </c>
      <c r="AC748" s="5">
        <f>L748*(1-S748)</f>
        <v>15.75</v>
      </c>
      <c r="AD748" s="5">
        <f>L748*(1+S748)</f>
        <v>26.25</v>
      </c>
    </row>
    <row r="749" spans="1:30">
      <c r="A749" t="s">
        <v>2450</v>
      </c>
      <c r="B749" t="s">
        <v>43</v>
      </c>
      <c r="C749" t="s">
        <v>937</v>
      </c>
      <c r="D749" t="s">
        <v>2338</v>
      </c>
      <c r="E749" t="s">
        <v>2339</v>
      </c>
      <c r="F749" s="9">
        <v>5</v>
      </c>
      <c r="G749" t="s">
        <v>164</v>
      </c>
      <c r="H749" s="7">
        <v>0</v>
      </c>
      <c r="I749" s="9">
        <v>1</v>
      </c>
      <c r="J749" s="6">
        <f>CEILING(F749*(1+H749),I749)</f>
        <v>5</v>
      </c>
      <c r="K749" s="9">
        <v>1.2</v>
      </c>
      <c r="L749" s="5">
        <f>ROUND(J749*K749,2)</f>
        <v>6.0</v>
      </c>
      <c r="M749" s="9">
        <v>0.04</v>
      </c>
      <c r="N749" s="6">
        <f>ROUND(F749*M749,3)</f>
        <v>0.2</v>
      </c>
      <c r="O749" s="5">
        <f>'Labor rates'!B12</f>
        <v>68</v>
      </c>
      <c r="P749" s="5">
        <f>ROUND(N749*O749,2)</f>
        <v>13.6</v>
      </c>
      <c r="Q749" s="9">
        <v>0</v>
      </c>
      <c r="R749" s="5">
        <f>ROUND(L749+P749+Q749,2)</f>
        <v>19.6</v>
      </c>
      <c r="S749" s="7">
        <v>0.25</v>
      </c>
      <c r="T749" s="5">
        <f>ROUND(R749*(1-S749),2)</f>
        <v>14.7</v>
      </c>
      <c r="U749" s="5">
        <f>ROUND(R749*(1+S749),2)</f>
        <v>24.5</v>
      </c>
      <c r="V749" t="s">
        <v>2334</v>
      </c>
      <c r="W749" t="s">
        <v>2335</v>
      </c>
      <c r="X749" t="s">
        <v>2340</v>
      </c>
      <c r="Y749" t="s">
        <v>98</v>
      </c>
      <c r="Z749" t="s">
        <v>325</v>
      </c>
      <c r="AA749" s="6">
        <f>J749/I749</f>
        <v>5.0</v>
      </c>
      <c r="AB749" s="6">
        <f>J749-F749</f>
        <v>0.0</v>
      </c>
      <c r="AC749" s="5">
        <f>L749*(1-S749)</f>
        <v>4.5</v>
      </c>
      <c r="AD749" s="5">
        <f>L749*(1+S749)</f>
        <v>7.5</v>
      </c>
    </row>
    <row r="750" spans="1:30">
      <c r="A750" t="s">
        <v>2451</v>
      </c>
      <c r="B750" t="s">
        <v>43</v>
      </c>
      <c r="C750" t="s">
        <v>943</v>
      </c>
      <c r="D750" t="s">
        <v>2405</v>
      </c>
      <c r="E750" t="s">
        <v>2406</v>
      </c>
      <c r="F750" s="9">
        <v>4</v>
      </c>
      <c r="G750" t="s">
        <v>164</v>
      </c>
      <c r="H750" s="7">
        <v>0</v>
      </c>
      <c r="I750" s="9">
        <v>1</v>
      </c>
      <c r="J750" s="6">
        <f>CEILING(F750*(1+H750),I750)</f>
        <v>4</v>
      </c>
      <c r="K750" s="9">
        <v>5.5</v>
      </c>
      <c r="L750" s="5">
        <f>ROUND(J750*K750,2)</f>
        <v>22.0</v>
      </c>
      <c r="M750" s="9">
        <v>0.12</v>
      </c>
      <c r="N750" s="6">
        <f>ROUND(F750*M750,3)</f>
        <v>0.48</v>
      </c>
      <c r="O750" s="5">
        <f>'Labor rates'!B12</f>
        <v>68</v>
      </c>
      <c r="P750" s="5">
        <f>ROUND(N750*O750,2)</f>
        <v>32.64</v>
      </c>
      <c r="Q750" s="9">
        <v>0</v>
      </c>
      <c r="R750" s="5">
        <f>ROUND(L750+P750+Q750,2)</f>
        <v>54.64</v>
      </c>
      <c r="S750" s="7">
        <v>0.25</v>
      </c>
      <c r="T750" s="5">
        <f>ROUND(R750*(1-S750),2)</f>
        <v>40.98</v>
      </c>
      <c r="U750" s="5">
        <f>ROUND(R750*(1+S750),2)</f>
        <v>68.3</v>
      </c>
      <c r="V750" t="s">
        <v>2316</v>
      </c>
      <c r="W750" t="s">
        <v>2317</v>
      </c>
      <c r="X750" t="s">
        <v>2452</v>
      </c>
      <c r="Y750" t="s">
        <v>98</v>
      </c>
      <c r="Z750" t="s">
        <v>325</v>
      </c>
      <c r="AA750" s="6">
        <f>J750/I750</f>
        <v>4.0</v>
      </c>
      <c r="AB750" s="6">
        <f>J750-F750</f>
        <v>0.0</v>
      </c>
      <c r="AC750" s="5">
        <f>L750*(1-S750)</f>
        <v>16.5</v>
      </c>
      <c r="AD750" s="5">
        <f>L750*(1+S750)</f>
        <v>27.5</v>
      </c>
    </row>
    <row r="751" spans="1:30">
      <c r="A751" t="s">
        <v>2453</v>
      </c>
      <c r="B751" t="s">
        <v>43</v>
      </c>
      <c r="C751" t="s">
        <v>943</v>
      </c>
      <c r="D751" t="s">
        <v>2454</v>
      </c>
      <c r="E751" t="s">
        <v>2455</v>
      </c>
      <c r="F751" s="9">
        <v>2</v>
      </c>
      <c r="G751" t="s">
        <v>164</v>
      </c>
      <c r="H751" s="7">
        <v>0</v>
      </c>
      <c r="I751" s="9">
        <v>1</v>
      </c>
      <c r="J751" s="6">
        <f>CEILING(F751*(1+H751),I751)</f>
        <v>2</v>
      </c>
      <c r="K751" s="9">
        <v>30</v>
      </c>
      <c r="L751" s="5">
        <f>ROUND(J751*K751,2)</f>
        <v>60.0</v>
      </c>
      <c r="M751" s="9">
        <v>0.25</v>
      </c>
      <c r="N751" s="6">
        <f>ROUND(F751*M751,3)</f>
        <v>0.5</v>
      </c>
      <c r="O751" s="5">
        <f>'Labor rates'!B12</f>
        <v>68</v>
      </c>
      <c r="P751" s="5">
        <f>ROUND(N751*O751,2)</f>
        <v>34.0</v>
      </c>
      <c r="Q751" s="9">
        <v>0</v>
      </c>
      <c r="R751" s="5">
        <f>ROUND(L751+P751+Q751,2)</f>
        <v>94.0</v>
      </c>
      <c r="S751" s="7">
        <v>0.25</v>
      </c>
      <c r="T751" s="5">
        <f>ROUND(R751*(1-S751),2)</f>
        <v>70.5</v>
      </c>
      <c r="U751" s="5">
        <f>ROUND(R751*(1+S751),2)</f>
        <v>117.5</v>
      </c>
      <c r="V751" t="s">
        <v>2316</v>
      </c>
      <c r="W751" t="s">
        <v>2317</v>
      </c>
      <c r="X751" t="s">
        <v>2456</v>
      </c>
      <c r="Y751" t="s">
        <v>98</v>
      </c>
      <c r="Z751" t="s">
        <v>325</v>
      </c>
      <c r="AA751" s="6">
        <f>J751/I751</f>
        <v>2.0</v>
      </c>
      <c r="AB751" s="6">
        <f>J751-F751</f>
        <v>0.0</v>
      </c>
      <c r="AC751" s="5">
        <f>L751*(1-S751)</f>
        <v>45.0</v>
      </c>
      <c r="AD751" s="5">
        <f>L751*(1+S751)</f>
        <v>75.0</v>
      </c>
    </row>
    <row r="752" spans="1:30">
      <c r="A752" t="s">
        <v>2457</v>
      </c>
      <c r="B752" t="s">
        <v>43</v>
      </c>
      <c r="C752" t="s">
        <v>943</v>
      </c>
      <c r="D752" t="s">
        <v>2424</v>
      </c>
      <c r="E752" t="s">
        <v>2425</v>
      </c>
      <c r="F752" s="9">
        <v>1</v>
      </c>
      <c r="G752" t="s">
        <v>164</v>
      </c>
      <c r="H752" s="7">
        <v>0</v>
      </c>
      <c r="I752" s="9">
        <v>1</v>
      </c>
      <c r="J752" s="6">
        <f>CEILING(F752*(1+H752),I752)</f>
        <v>1</v>
      </c>
      <c r="K752" s="9">
        <v>180</v>
      </c>
      <c r="L752" s="5">
        <f>ROUND(J752*K752,2)</f>
        <v>180.0</v>
      </c>
      <c r="M752" s="9">
        <v>0.45</v>
      </c>
      <c r="N752" s="6">
        <f>ROUND(F752*M752,3)</f>
        <v>0.45</v>
      </c>
      <c r="O752" s="5">
        <f>'Labor rates'!B12</f>
        <v>68</v>
      </c>
      <c r="P752" s="5">
        <f>ROUND(N752*O752,2)</f>
        <v>30.6</v>
      </c>
      <c r="Q752" s="9">
        <v>0</v>
      </c>
      <c r="R752" s="5">
        <f>ROUND(L752+P752+Q752,2)</f>
        <v>210.6</v>
      </c>
      <c r="S752" s="7">
        <v>0.25</v>
      </c>
      <c r="T752" s="5">
        <f>ROUND(R752*(1-S752),2)</f>
        <v>157.95</v>
      </c>
      <c r="U752" s="5">
        <f>ROUND(R752*(1+S752),2)</f>
        <v>263.25</v>
      </c>
      <c r="V752" t="s">
        <v>2316</v>
      </c>
      <c r="W752" t="s">
        <v>2317</v>
      </c>
      <c r="X752" t="s">
        <v>2458</v>
      </c>
      <c r="Y752" t="s">
        <v>98</v>
      </c>
      <c r="Z752" t="s">
        <v>325</v>
      </c>
      <c r="AA752" s="6">
        <f>J752/I752</f>
        <v>1.0</v>
      </c>
      <c r="AB752" s="6">
        <f>J752-F752</f>
        <v>0.0</v>
      </c>
      <c r="AC752" s="5">
        <f>L752*(1-S752)</f>
        <v>135.0</v>
      </c>
      <c r="AD752" s="5">
        <f>L752*(1+S752)</f>
        <v>225.0</v>
      </c>
    </row>
    <row r="753" spans="1:30">
      <c r="A753" t="s">
        <v>2459</v>
      </c>
      <c r="B753" t="s">
        <v>43</v>
      </c>
      <c r="C753" t="s">
        <v>943</v>
      </c>
      <c r="D753" t="s">
        <v>2460</v>
      </c>
      <c r="E753" t="s">
        <v>2461</v>
      </c>
      <c r="F753" s="9">
        <v>3</v>
      </c>
      <c r="G753" t="s">
        <v>164</v>
      </c>
      <c r="H753" s="7">
        <v>0</v>
      </c>
      <c r="I753" s="9">
        <v>1</v>
      </c>
      <c r="J753" s="6">
        <f>CEILING(F753*(1+H753),I753)</f>
        <v>3</v>
      </c>
      <c r="K753" s="9">
        <v>95</v>
      </c>
      <c r="L753" s="5">
        <f>ROUND(J753*K753,2)</f>
        <v>285.0</v>
      </c>
      <c r="M753" s="9">
        <v>0.35</v>
      </c>
      <c r="N753" s="6">
        <f>ROUND(F753*M753,3)</f>
        <v>1.05</v>
      </c>
      <c r="O753" s="5">
        <f>'Labor rates'!B12</f>
        <v>68</v>
      </c>
      <c r="P753" s="5">
        <f>ROUND(N753*O753,2)</f>
        <v>71.4</v>
      </c>
      <c r="Q753" s="9">
        <v>0</v>
      </c>
      <c r="R753" s="5">
        <f>ROUND(L753+P753+Q753,2)</f>
        <v>356.4</v>
      </c>
      <c r="S753" s="7">
        <v>0.25</v>
      </c>
      <c r="T753" s="5">
        <f>ROUND(R753*(1-S753),2)</f>
        <v>267.3</v>
      </c>
      <c r="U753" s="5">
        <f>ROUND(R753*(1+S753),2)</f>
        <v>445.5</v>
      </c>
      <c r="V753" t="s">
        <v>2316</v>
      </c>
      <c r="W753" t="s">
        <v>2317</v>
      </c>
      <c r="X753" t="s">
        <v>2462</v>
      </c>
      <c r="Y753" t="s">
        <v>98</v>
      </c>
      <c r="Z753" t="s">
        <v>325</v>
      </c>
      <c r="AA753" s="6">
        <f>J753/I753</f>
        <v>3.0</v>
      </c>
      <c r="AB753" s="6">
        <f>J753-F753</f>
        <v>0.0</v>
      </c>
      <c r="AC753" s="5">
        <f>L753*(1-S753)</f>
        <v>213.75</v>
      </c>
      <c r="AD753" s="5">
        <f>L753*(1+S753)</f>
        <v>356.25</v>
      </c>
    </row>
    <row r="754" spans="1:30">
      <c r="A754" t="s">
        <v>2463</v>
      </c>
      <c r="B754" t="s">
        <v>43</v>
      </c>
      <c r="C754" t="s">
        <v>943</v>
      </c>
      <c r="D754" t="s">
        <v>2328</v>
      </c>
      <c r="E754" t="s">
        <v>2329</v>
      </c>
      <c r="F754" s="9">
        <v>5</v>
      </c>
      <c r="G754" t="s">
        <v>164</v>
      </c>
      <c r="H754" s="7">
        <v>0</v>
      </c>
      <c r="I754" s="9">
        <v>1</v>
      </c>
      <c r="J754" s="6">
        <f>CEILING(F754*(1+H754),I754)</f>
        <v>5</v>
      </c>
      <c r="K754" s="9">
        <v>4.5</v>
      </c>
      <c r="L754" s="5">
        <f>ROUND(J754*K754,2)</f>
        <v>22.5</v>
      </c>
      <c r="M754" s="9">
        <v>0.1</v>
      </c>
      <c r="N754" s="6">
        <f>ROUND(F754*M754,3)</f>
        <v>0.5</v>
      </c>
      <c r="O754" s="5">
        <f>'Labor rates'!B12</f>
        <v>68</v>
      </c>
      <c r="P754" s="5">
        <f>ROUND(N754*O754,2)</f>
        <v>34.0</v>
      </c>
      <c r="Q754" s="9">
        <v>0</v>
      </c>
      <c r="R754" s="5">
        <f>ROUND(L754+P754+Q754,2)</f>
        <v>56.5</v>
      </c>
      <c r="S754" s="7">
        <v>0.25</v>
      </c>
      <c r="T754" s="5">
        <f>ROUND(R754*(1-S754),2)</f>
        <v>42.38</v>
      </c>
      <c r="U754" s="5">
        <f>ROUND(R754*(1+S754),2)</f>
        <v>70.63</v>
      </c>
      <c r="V754" t="s">
        <v>2316</v>
      </c>
      <c r="W754" t="s">
        <v>2317</v>
      </c>
      <c r="X754" t="s">
        <v>2464</v>
      </c>
      <c r="Y754" t="s">
        <v>98</v>
      </c>
      <c r="Z754" t="s">
        <v>325</v>
      </c>
      <c r="AA754" s="6">
        <f>J754/I754</f>
        <v>5.0</v>
      </c>
      <c r="AB754" s="6">
        <f>J754-F754</f>
        <v>0.0</v>
      </c>
      <c r="AC754" s="5">
        <f>L754*(1-S754)</f>
        <v>16.875</v>
      </c>
      <c r="AD754" s="5">
        <f>L754*(1+S754)</f>
        <v>28.125</v>
      </c>
    </row>
    <row r="755" spans="1:30">
      <c r="A755" t="s">
        <v>2465</v>
      </c>
      <c r="B755" t="s">
        <v>43</v>
      </c>
      <c r="C755" t="s">
        <v>943</v>
      </c>
      <c r="D755" t="s">
        <v>2332</v>
      </c>
      <c r="E755" t="s">
        <v>2333</v>
      </c>
      <c r="F755" s="9">
        <v>4</v>
      </c>
      <c r="G755" t="s">
        <v>164</v>
      </c>
      <c r="H755" s="7">
        <v>0</v>
      </c>
      <c r="I755" s="9">
        <v>1</v>
      </c>
      <c r="J755" s="6">
        <f>CEILING(F755*(1+H755),I755)</f>
        <v>4</v>
      </c>
      <c r="K755" s="9">
        <v>4.2</v>
      </c>
      <c r="L755" s="5">
        <f>ROUND(J755*K755,2)</f>
        <v>16.8</v>
      </c>
      <c r="M755" s="9">
        <v>0.18</v>
      </c>
      <c r="N755" s="6">
        <f>ROUND(F755*M755,3)</f>
        <v>0.72</v>
      </c>
      <c r="O755" s="5">
        <f>'Labor rates'!B12</f>
        <v>68</v>
      </c>
      <c r="P755" s="5">
        <f>ROUND(N755*O755,2)</f>
        <v>48.96</v>
      </c>
      <c r="Q755" s="9">
        <v>0</v>
      </c>
      <c r="R755" s="5">
        <f>ROUND(L755+P755+Q755,2)</f>
        <v>65.76</v>
      </c>
      <c r="S755" s="7">
        <v>0.25</v>
      </c>
      <c r="T755" s="5">
        <f>ROUND(R755*(1-S755),2)</f>
        <v>49.32</v>
      </c>
      <c r="U755" s="5">
        <f>ROUND(R755*(1+S755),2)</f>
        <v>82.2</v>
      </c>
      <c r="V755" t="s">
        <v>2334</v>
      </c>
      <c r="W755" t="s">
        <v>2335</v>
      </c>
      <c r="X755" t="s">
        <v>2441</v>
      </c>
      <c r="Y755" t="s">
        <v>98</v>
      </c>
      <c r="Z755" t="s">
        <v>325</v>
      </c>
      <c r="AA755" s="6">
        <f>J755/I755</f>
        <v>4.0</v>
      </c>
      <c r="AB755" s="6">
        <f>J755-F755</f>
        <v>0.0</v>
      </c>
      <c r="AC755" s="5">
        <f>L755*(1-S755)</f>
        <v>12.600000000000001</v>
      </c>
      <c r="AD755" s="5">
        <f>L755*(1+S755)</f>
        <v>21.0</v>
      </c>
    </row>
    <row r="756" spans="1:30">
      <c r="A756" t="s">
        <v>2466</v>
      </c>
      <c r="B756" t="s">
        <v>43</v>
      </c>
      <c r="C756" t="s">
        <v>943</v>
      </c>
      <c r="D756" t="s">
        <v>2338</v>
      </c>
      <c r="E756" t="s">
        <v>2339</v>
      </c>
      <c r="F756" s="9">
        <v>4</v>
      </c>
      <c r="G756" t="s">
        <v>164</v>
      </c>
      <c r="H756" s="7">
        <v>0</v>
      </c>
      <c r="I756" s="9">
        <v>1</v>
      </c>
      <c r="J756" s="6">
        <f>CEILING(F756*(1+H756),I756)</f>
        <v>4</v>
      </c>
      <c r="K756" s="9">
        <v>1.2</v>
      </c>
      <c r="L756" s="5">
        <f>ROUND(J756*K756,2)</f>
        <v>4.8</v>
      </c>
      <c r="M756" s="9">
        <v>0.04</v>
      </c>
      <c r="N756" s="6">
        <f>ROUND(F756*M756,3)</f>
        <v>0.16</v>
      </c>
      <c r="O756" s="5">
        <f>'Labor rates'!B12</f>
        <v>68</v>
      </c>
      <c r="P756" s="5">
        <f>ROUND(N756*O756,2)</f>
        <v>10.88</v>
      </c>
      <c r="Q756" s="9">
        <v>0</v>
      </c>
      <c r="R756" s="5">
        <f>ROUND(L756+P756+Q756,2)</f>
        <v>15.68</v>
      </c>
      <c r="S756" s="7">
        <v>0.25</v>
      </c>
      <c r="T756" s="5">
        <f>ROUND(R756*(1-S756),2)</f>
        <v>11.76</v>
      </c>
      <c r="U756" s="5">
        <f>ROUND(R756*(1+S756),2)</f>
        <v>19.6</v>
      </c>
      <c r="V756" t="s">
        <v>2334</v>
      </c>
      <c r="W756" t="s">
        <v>2335</v>
      </c>
      <c r="X756" t="s">
        <v>2340</v>
      </c>
      <c r="Y756" t="s">
        <v>98</v>
      </c>
      <c r="Z756" t="s">
        <v>325</v>
      </c>
      <c r="AA756" s="6">
        <f>J756/I756</f>
        <v>4.0</v>
      </c>
      <c r="AB756" s="6">
        <f>J756-F756</f>
        <v>0.0</v>
      </c>
      <c r="AC756" s="5">
        <f>L756*(1-S756)</f>
        <v>3.5999999999999996</v>
      </c>
      <c r="AD756" s="5">
        <f>L756*(1+S756)</f>
        <v>6.0</v>
      </c>
    </row>
    <row r="757" spans="1:30">
      <c r="A757" t="s">
        <v>2467</v>
      </c>
      <c r="B757" t="s">
        <v>43</v>
      </c>
      <c r="C757" t="s">
        <v>2468</v>
      </c>
      <c r="D757" t="s">
        <v>2405</v>
      </c>
      <c r="E757" t="s">
        <v>2406</v>
      </c>
      <c r="F757" s="9">
        <v>2</v>
      </c>
      <c r="G757" t="s">
        <v>164</v>
      </c>
      <c r="H757" s="7">
        <v>0</v>
      </c>
      <c r="I757" s="9">
        <v>1</v>
      </c>
      <c r="J757" s="6">
        <f>CEILING(F757*(1+H757),I757)</f>
        <v>2</v>
      </c>
      <c r="K757" s="9">
        <v>5.5</v>
      </c>
      <c r="L757" s="5">
        <f>ROUND(J757*K757,2)</f>
        <v>11.0</v>
      </c>
      <c r="M757" s="9">
        <v>0.12</v>
      </c>
      <c r="N757" s="6">
        <f>ROUND(F757*M757,3)</f>
        <v>0.24</v>
      </c>
      <c r="O757" s="5">
        <f>'Labor rates'!B12</f>
        <v>68</v>
      </c>
      <c r="P757" s="5">
        <f>ROUND(N757*O757,2)</f>
        <v>16.32</v>
      </c>
      <c r="Q757" s="9">
        <v>0</v>
      </c>
      <c r="R757" s="5">
        <f>ROUND(L757+P757+Q757,2)</f>
        <v>27.32</v>
      </c>
      <c r="S757" s="7">
        <v>0.25</v>
      </c>
      <c r="T757" s="5">
        <f>ROUND(R757*(1-S757),2)</f>
        <v>20.49</v>
      </c>
      <c r="U757" s="5">
        <f>ROUND(R757*(1+S757),2)</f>
        <v>34.15</v>
      </c>
      <c r="V757" t="s">
        <v>2316</v>
      </c>
      <c r="W757" t="s">
        <v>2317</v>
      </c>
      <c r="X757" t="s">
        <v>2469</v>
      </c>
      <c r="Y757" t="s">
        <v>98</v>
      </c>
      <c r="Z757" t="s">
        <v>325</v>
      </c>
      <c r="AA757" s="6">
        <f>J757/I757</f>
        <v>2.0</v>
      </c>
      <c r="AB757" s="6">
        <f>J757-F757</f>
        <v>0.0</v>
      </c>
      <c r="AC757" s="5">
        <f>L757*(1-S757)</f>
        <v>8.25</v>
      </c>
      <c r="AD757" s="5">
        <f>L757*(1+S757)</f>
        <v>13.75</v>
      </c>
    </row>
    <row r="758" spans="1:30">
      <c r="A758" t="s">
        <v>2470</v>
      </c>
      <c r="B758" t="s">
        <v>43</v>
      </c>
      <c r="C758" t="s">
        <v>2468</v>
      </c>
      <c r="D758" t="s">
        <v>2454</v>
      </c>
      <c r="E758" t="s">
        <v>2455</v>
      </c>
      <c r="F758" s="9">
        <v>1</v>
      </c>
      <c r="G758" t="s">
        <v>164</v>
      </c>
      <c r="H758" s="7">
        <v>0</v>
      </c>
      <c r="I758" s="9">
        <v>1</v>
      </c>
      <c r="J758" s="6">
        <f>CEILING(F758*(1+H758),I758)</f>
        <v>1</v>
      </c>
      <c r="K758" s="9">
        <v>30</v>
      </c>
      <c r="L758" s="5">
        <f>ROUND(J758*K758,2)</f>
        <v>30.0</v>
      </c>
      <c r="M758" s="9">
        <v>0.25</v>
      </c>
      <c r="N758" s="6">
        <f>ROUND(F758*M758,3)</f>
        <v>0.25</v>
      </c>
      <c r="O758" s="5">
        <f>'Labor rates'!B12</f>
        <v>68</v>
      </c>
      <c r="P758" s="5">
        <f>ROUND(N758*O758,2)</f>
        <v>17.0</v>
      </c>
      <c r="Q758" s="9">
        <v>0</v>
      </c>
      <c r="R758" s="5">
        <f>ROUND(L758+P758+Q758,2)</f>
        <v>47.0</v>
      </c>
      <c r="S758" s="7">
        <v>0.25</v>
      </c>
      <c r="T758" s="5">
        <f>ROUND(R758*(1-S758),2)</f>
        <v>35.25</v>
      </c>
      <c r="U758" s="5">
        <f>ROUND(R758*(1+S758),2)</f>
        <v>58.75</v>
      </c>
      <c r="V758" t="s">
        <v>2316</v>
      </c>
      <c r="W758" t="s">
        <v>2317</v>
      </c>
      <c r="X758" t="s">
        <v>2471</v>
      </c>
      <c r="Y758" t="s">
        <v>98</v>
      </c>
      <c r="Z758" t="s">
        <v>325</v>
      </c>
      <c r="AA758" s="6">
        <f>J758/I758</f>
        <v>1.0</v>
      </c>
      <c r="AB758" s="6">
        <f>J758-F758</f>
        <v>0.0</v>
      </c>
      <c r="AC758" s="5">
        <f>L758*(1-S758)</f>
        <v>22.5</v>
      </c>
      <c r="AD758" s="5">
        <f>L758*(1+S758)</f>
        <v>37.5</v>
      </c>
    </row>
    <row r="759" spans="1:30">
      <c r="A759" t="s">
        <v>2472</v>
      </c>
      <c r="B759" t="s">
        <v>43</v>
      </c>
      <c r="C759" t="s">
        <v>2468</v>
      </c>
      <c r="D759" t="s">
        <v>2460</v>
      </c>
      <c r="E759" t="s">
        <v>2461</v>
      </c>
      <c r="F759" s="9">
        <v>1</v>
      </c>
      <c r="G759" t="s">
        <v>164</v>
      </c>
      <c r="H759" s="7">
        <v>0</v>
      </c>
      <c r="I759" s="9">
        <v>1</v>
      </c>
      <c r="J759" s="6">
        <f>CEILING(F759*(1+H759),I759)</f>
        <v>1</v>
      </c>
      <c r="K759" s="9">
        <v>95</v>
      </c>
      <c r="L759" s="5">
        <f>ROUND(J759*K759,2)</f>
        <v>95.0</v>
      </c>
      <c r="M759" s="9">
        <v>0.35</v>
      </c>
      <c r="N759" s="6">
        <f>ROUND(F759*M759,3)</f>
        <v>0.35</v>
      </c>
      <c r="O759" s="5">
        <f>'Labor rates'!B12</f>
        <v>68</v>
      </c>
      <c r="P759" s="5">
        <f>ROUND(N759*O759,2)</f>
        <v>23.8</v>
      </c>
      <c r="Q759" s="9">
        <v>0</v>
      </c>
      <c r="R759" s="5">
        <f>ROUND(L759+P759+Q759,2)</f>
        <v>118.8</v>
      </c>
      <c r="S759" s="7">
        <v>0.25</v>
      </c>
      <c r="T759" s="5">
        <f>ROUND(R759*(1-S759),2)</f>
        <v>89.1</v>
      </c>
      <c r="U759" s="5">
        <f>ROUND(R759*(1+S759),2)</f>
        <v>148.5</v>
      </c>
      <c r="V759" t="s">
        <v>2316</v>
      </c>
      <c r="W759" t="s">
        <v>2317</v>
      </c>
      <c r="X759" t="s">
        <v>2473</v>
      </c>
      <c r="Y759" t="s">
        <v>98</v>
      </c>
      <c r="Z759" t="s">
        <v>325</v>
      </c>
      <c r="AA759" s="6">
        <f>J759/I759</f>
        <v>1.0</v>
      </c>
      <c r="AB759" s="6">
        <f>J759-F759</f>
        <v>0.0</v>
      </c>
      <c r="AC759" s="5">
        <f>L759*(1-S759)</f>
        <v>71.25</v>
      </c>
      <c r="AD759" s="5">
        <f>L759*(1+S759)</f>
        <v>118.75</v>
      </c>
    </row>
    <row r="760" spans="1:30">
      <c r="A760" t="s">
        <v>2474</v>
      </c>
      <c r="B760" t="s">
        <v>43</v>
      </c>
      <c r="C760" t="s">
        <v>2468</v>
      </c>
      <c r="D760" t="s">
        <v>2328</v>
      </c>
      <c r="E760" t="s">
        <v>2329</v>
      </c>
      <c r="F760" s="9">
        <v>3</v>
      </c>
      <c r="G760" t="s">
        <v>164</v>
      </c>
      <c r="H760" s="7">
        <v>0</v>
      </c>
      <c r="I760" s="9">
        <v>1</v>
      </c>
      <c r="J760" s="6">
        <f>CEILING(F760*(1+H760),I760)</f>
        <v>3</v>
      </c>
      <c r="K760" s="9">
        <v>4.5</v>
      </c>
      <c r="L760" s="5">
        <f>ROUND(J760*K760,2)</f>
        <v>13.5</v>
      </c>
      <c r="M760" s="9">
        <v>0.1</v>
      </c>
      <c r="N760" s="6">
        <f>ROUND(F760*M760,3)</f>
        <v>0.3</v>
      </c>
      <c r="O760" s="5">
        <f>'Labor rates'!B12</f>
        <v>68</v>
      </c>
      <c r="P760" s="5">
        <f>ROUND(N760*O760,2)</f>
        <v>20.4</v>
      </c>
      <c r="Q760" s="9">
        <v>0</v>
      </c>
      <c r="R760" s="5">
        <f>ROUND(L760+P760+Q760,2)</f>
        <v>33.9</v>
      </c>
      <c r="S760" s="7">
        <v>0.25</v>
      </c>
      <c r="T760" s="5">
        <f>ROUND(R760*(1-S760),2)</f>
        <v>25.42</v>
      </c>
      <c r="U760" s="5">
        <f>ROUND(R760*(1+S760),2)</f>
        <v>42.38</v>
      </c>
      <c r="V760" t="s">
        <v>2316</v>
      </c>
      <c r="W760" t="s">
        <v>2317</v>
      </c>
      <c r="X760" t="s">
        <v>2475</v>
      </c>
      <c r="Y760" t="s">
        <v>98</v>
      </c>
      <c r="Z760" t="s">
        <v>325</v>
      </c>
      <c r="AA760" s="6">
        <f>J760/I760</f>
        <v>3.0</v>
      </c>
      <c r="AB760" s="6">
        <f>J760-F760</f>
        <v>0.0</v>
      </c>
      <c r="AC760" s="5">
        <f>L760*(1-S760)</f>
        <v>10.125</v>
      </c>
      <c r="AD760" s="5">
        <f>L760*(1+S760)</f>
        <v>16.875</v>
      </c>
    </row>
    <row r="761" spans="1:30">
      <c r="A761" t="s">
        <v>2476</v>
      </c>
      <c r="B761" t="s">
        <v>43</v>
      </c>
      <c r="C761" t="s">
        <v>2468</v>
      </c>
      <c r="D761" t="s">
        <v>2332</v>
      </c>
      <c r="E761" t="s">
        <v>2333</v>
      </c>
      <c r="F761" s="9">
        <v>2</v>
      </c>
      <c r="G761" t="s">
        <v>164</v>
      </c>
      <c r="H761" s="7">
        <v>0</v>
      </c>
      <c r="I761" s="9">
        <v>1</v>
      </c>
      <c r="J761" s="6">
        <f>CEILING(F761*(1+H761),I761)</f>
        <v>2</v>
      </c>
      <c r="K761" s="9">
        <v>4.2</v>
      </c>
      <c r="L761" s="5">
        <f>ROUND(J761*K761,2)</f>
        <v>8.4</v>
      </c>
      <c r="M761" s="9">
        <v>0.18</v>
      </c>
      <c r="N761" s="6">
        <f>ROUND(F761*M761,3)</f>
        <v>0.36</v>
      </c>
      <c r="O761" s="5">
        <f>'Labor rates'!B12</f>
        <v>68</v>
      </c>
      <c r="P761" s="5">
        <f>ROUND(N761*O761,2)</f>
        <v>24.48</v>
      </c>
      <c r="Q761" s="9">
        <v>0</v>
      </c>
      <c r="R761" s="5">
        <f>ROUND(L761+P761+Q761,2)</f>
        <v>32.88</v>
      </c>
      <c r="S761" s="7">
        <v>0.25</v>
      </c>
      <c r="T761" s="5">
        <f>ROUND(R761*(1-S761),2)</f>
        <v>24.66</v>
      </c>
      <c r="U761" s="5">
        <f>ROUND(R761*(1+S761),2)</f>
        <v>41.1</v>
      </c>
      <c r="V761" t="s">
        <v>2334</v>
      </c>
      <c r="W761" t="s">
        <v>2335</v>
      </c>
      <c r="X761" t="s">
        <v>2477</v>
      </c>
      <c r="Y761" t="s">
        <v>98</v>
      </c>
      <c r="Z761" t="s">
        <v>325</v>
      </c>
      <c r="AA761" s="6">
        <f>J761/I761</f>
        <v>2.0</v>
      </c>
      <c r="AB761" s="6">
        <f>J761-F761</f>
        <v>0.0</v>
      </c>
      <c r="AC761" s="5">
        <f>L761*(1-S761)</f>
        <v>6.300000000000001</v>
      </c>
      <c r="AD761" s="5">
        <f>L761*(1+S761)</f>
        <v>10.5</v>
      </c>
    </row>
    <row r="762" spans="1:30">
      <c r="A762" t="s">
        <v>2478</v>
      </c>
      <c r="B762" t="s">
        <v>43</v>
      </c>
      <c r="C762" t="s">
        <v>2468</v>
      </c>
      <c r="D762" t="s">
        <v>2338</v>
      </c>
      <c r="E762" t="s">
        <v>2339</v>
      </c>
      <c r="F762" s="9">
        <v>2</v>
      </c>
      <c r="G762" t="s">
        <v>164</v>
      </c>
      <c r="H762" s="7">
        <v>0</v>
      </c>
      <c r="I762" s="9">
        <v>1</v>
      </c>
      <c r="J762" s="6">
        <f>CEILING(F762*(1+H762),I762)</f>
        <v>2</v>
      </c>
      <c r="K762" s="9">
        <v>1.2</v>
      </c>
      <c r="L762" s="5">
        <f>ROUND(J762*K762,2)</f>
        <v>2.4</v>
      </c>
      <c r="M762" s="9">
        <v>0.04</v>
      </c>
      <c r="N762" s="6">
        <f>ROUND(F762*M762,3)</f>
        <v>0.08</v>
      </c>
      <c r="O762" s="5">
        <f>'Labor rates'!B12</f>
        <v>68</v>
      </c>
      <c r="P762" s="5">
        <f>ROUND(N762*O762,2)</f>
        <v>5.44</v>
      </c>
      <c r="Q762" s="9">
        <v>0</v>
      </c>
      <c r="R762" s="5">
        <f>ROUND(L762+P762+Q762,2)</f>
        <v>7.84</v>
      </c>
      <c r="S762" s="7">
        <v>0.25</v>
      </c>
      <c r="T762" s="5">
        <f>ROUND(R762*(1-S762),2)</f>
        <v>5.88</v>
      </c>
      <c r="U762" s="5">
        <f>ROUND(R762*(1+S762),2)</f>
        <v>9.8</v>
      </c>
      <c r="V762" t="s">
        <v>2334</v>
      </c>
      <c r="W762" t="s">
        <v>2335</v>
      </c>
      <c r="X762" t="s">
        <v>2340</v>
      </c>
      <c r="Y762" t="s">
        <v>98</v>
      </c>
      <c r="Z762" t="s">
        <v>325</v>
      </c>
      <c r="AA762" s="6">
        <f>J762/I762</f>
        <v>2.0</v>
      </c>
      <c r="AB762" s="6">
        <f>J762-F762</f>
        <v>0.0</v>
      </c>
      <c r="AC762" s="5">
        <f>L762*(1-S762)</f>
        <v>1.7999999999999998</v>
      </c>
      <c r="AD762" s="5">
        <f>L762*(1+S762)</f>
        <v>3.0</v>
      </c>
    </row>
    <row r="763" spans="1:30">
      <c r="A763" t="s">
        <v>2479</v>
      </c>
      <c r="B763" t="s">
        <v>43</v>
      </c>
      <c r="C763" t="s">
        <v>2480</v>
      </c>
      <c r="D763" t="s">
        <v>2405</v>
      </c>
      <c r="E763" t="s">
        <v>2406</v>
      </c>
      <c r="F763" s="9">
        <v>2</v>
      </c>
      <c r="G763" t="s">
        <v>164</v>
      </c>
      <c r="H763" s="7">
        <v>0</v>
      </c>
      <c r="I763" s="9">
        <v>1</v>
      </c>
      <c r="J763" s="6">
        <f>CEILING(F763*(1+H763),I763)</f>
        <v>2</v>
      </c>
      <c r="K763" s="9">
        <v>5.5</v>
      </c>
      <c r="L763" s="5">
        <f>ROUND(J763*K763,2)</f>
        <v>11.0</v>
      </c>
      <c r="M763" s="9">
        <v>0.12</v>
      </c>
      <c r="N763" s="6">
        <f>ROUND(F763*M763,3)</f>
        <v>0.24</v>
      </c>
      <c r="O763" s="5">
        <f>'Labor rates'!B12</f>
        <v>68</v>
      </c>
      <c r="P763" s="5">
        <f>ROUND(N763*O763,2)</f>
        <v>16.32</v>
      </c>
      <c r="Q763" s="9">
        <v>0</v>
      </c>
      <c r="R763" s="5">
        <f>ROUND(L763+P763+Q763,2)</f>
        <v>27.32</v>
      </c>
      <c r="S763" s="7">
        <v>0.25</v>
      </c>
      <c r="T763" s="5">
        <f>ROUND(R763*(1-S763),2)</f>
        <v>20.49</v>
      </c>
      <c r="U763" s="5">
        <f>ROUND(R763*(1+S763),2)</f>
        <v>34.15</v>
      </c>
      <c r="V763" t="s">
        <v>2316</v>
      </c>
      <c r="W763" t="s">
        <v>2317</v>
      </c>
      <c r="X763" t="s">
        <v>2481</v>
      </c>
      <c r="Y763" t="s">
        <v>98</v>
      </c>
      <c r="Z763" t="s">
        <v>325</v>
      </c>
      <c r="AA763" s="6">
        <f>J763/I763</f>
        <v>2.0</v>
      </c>
      <c r="AB763" s="6">
        <f>J763-F763</f>
        <v>0.0</v>
      </c>
      <c r="AC763" s="5">
        <f>L763*(1-S763)</f>
        <v>8.25</v>
      </c>
      <c r="AD763" s="5">
        <f>L763*(1+S763)</f>
        <v>13.75</v>
      </c>
    </row>
    <row r="764" spans="1:30">
      <c r="A764" t="s">
        <v>2482</v>
      </c>
      <c r="B764" t="s">
        <v>43</v>
      </c>
      <c r="C764" t="s">
        <v>2480</v>
      </c>
      <c r="D764" t="s">
        <v>2454</v>
      </c>
      <c r="E764" t="s">
        <v>2455</v>
      </c>
      <c r="F764" s="9">
        <v>1</v>
      </c>
      <c r="G764" t="s">
        <v>164</v>
      </c>
      <c r="H764" s="7">
        <v>0</v>
      </c>
      <c r="I764" s="9">
        <v>1</v>
      </c>
      <c r="J764" s="6">
        <f>CEILING(F764*(1+H764),I764)</f>
        <v>1</v>
      </c>
      <c r="K764" s="9">
        <v>30</v>
      </c>
      <c r="L764" s="5">
        <f>ROUND(J764*K764,2)</f>
        <v>30.0</v>
      </c>
      <c r="M764" s="9">
        <v>0.25</v>
      </c>
      <c r="N764" s="6">
        <f>ROUND(F764*M764,3)</f>
        <v>0.25</v>
      </c>
      <c r="O764" s="5">
        <f>'Labor rates'!B12</f>
        <v>68</v>
      </c>
      <c r="P764" s="5">
        <f>ROUND(N764*O764,2)</f>
        <v>17.0</v>
      </c>
      <c r="Q764" s="9">
        <v>0</v>
      </c>
      <c r="R764" s="5">
        <f>ROUND(L764+P764+Q764,2)</f>
        <v>47.0</v>
      </c>
      <c r="S764" s="7">
        <v>0.25</v>
      </c>
      <c r="T764" s="5">
        <f>ROUND(R764*(1-S764),2)</f>
        <v>35.25</v>
      </c>
      <c r="U764" s="5">
        <f>ROUND(R764*(1+S764),2)</f>
        <v>58.75</v>
      </c>
      <c r="V764" t="s">
        <v>2316</v>
      </c>
      <c r="W764" t="s">
        <v>2317</v>
      </c>
      <c r="X764" t="s">
        <v>2483</v>
      </c>
      <c r="Y764" t="s">
        <v>98</v>
      </c>
      <c r="Z764" t="s">
        <v>325</v>
      </c>
      <c r="AA764" s="6">
        <f>J764/I764</f>
        <v>1.0</v>
      </c>
      <c r="AB764" s="6">
        <f>J764-F764</f>
        <v>0.0</v>
      </c>
      <c r="AC764" s="5">
        <f>L764*(1-S764)</f>
        <v>22.5</v>
      </c>
      <c r="AD764" s="5">
        <f>L764*(1+S764)</f>
        <v>37.5</v>
      </c>
    </row>
    <row r="765" spans="1:30">
      <c r="A765" t="s">
        <v>2484</v>
      </c>
      <c r="B765" t="s">
        <v>43</v>
      </c>
      <c r="C765" t="s">
        <v>2480</v>
      </c>
      <c r="D765" t="s">
        <v>2460</v>
      </c>
      <c r="E765" t="s">
        <v>2461</v>
      </c>
      <c r="F765" s="9">
        <v>1</v>
      </c>
      <c r="G765" t="s">
        <v>164</v>
      </c>
      <c r="H765" s="7">
        <v>0</v>
      </c>
      <c r="I765" s="9">
        <v>1</v>
      </c>
      <c r="J765" s="6">
        <f>CEILING(F765*(1+H765),I765)</f>
        <v>1</v>
      </c>
      <c r="K765" s="9">
        <v>95</v>
      </c>
      <c r="L765" s="5">
        <f>ROUND(J765*K765,2)</f>
        <v>95.0</v>
      </c>
      <c r="M765" s="9">
        <v>0.35</v>
      </c>
      <c r="N765" s="6">
        <f>ROUND(F765*M765,3)</f>
        <v>0.35</v>
      </c>
      <c r="O765" s="5">
        <f>'Labor rates'!B12</f>
        <v>68</v>
      </c>
      <c r="P765" s="5">
        <f>ROUND(N765*O765,2)</f>
        <v>23.8</v>
      </c>
      <c r="Q765" s="9">
        <v>0</v>
      </c>
      <c r="R765" s="5">
        <f>ROUND(L765+P765+Q765,2)</f>
        <v>118.8</v>
      </c>
      <c r="S765" s="7">
        <v>0.25</v>
      </c>
      <c r="T765" s="5">
        <f>ROUND(R765*(1-S765),2)</f>
        <v>89.1</v>
      </c>
      <c r="U765" s="5">
        <f>ROUND(R765*(1+S765),2)</f>
        <v>148.5</v>
      </c>
      <c r="V765" t="s">
        <v>2316</v>
      </c>
      <c r="W765" t="s">
        <v>2317</v>
      </c>
      <c r="X765" t="s">
        <v>2485</v>
      </c>
      <c r="Y765" t="s">
        <v>98</v>
      </c>
      <c r="Z765" t="s">
        <v>325</v>
      </c>
      <c r="AA765" s="6">
        <f>J765/I765</f>
        <v>1.0</v>
      </c>
      <c r="AB765" s="6">
        <f>J765-F765</f>
        <v>0.0</v>
      </c>
      <c r="AC765" s="5">
        <f>L765*(1-S765)</f>
        <v>71.25</v>
      </c>
      <c r="AD765" s="5">
        <f>L765*(1+S765)</f>
        <v>118.75</v>
      </c>
    </row>
    <row r="766" spans="1:30">
      <c r="A766" t="s">
        <v>2486</v>
      </c>
      <c r="B766" t="s">
        <v>43</v>
      </c>
      <c r="C766" t="s">
        <v>2480</v>
      </c>
      <c r="D766" t="s">
        <v>2328</v>
      </c>
      <c r="E766" t="s">
        <v>2329</v>
      </c>
      <c r="F766" s="9">
        <v>3</v>
      </c>
      <c r="G766" t="s">
        <v>164</v>
      </c>
      <c r="H766" s="7">
        <v>0</v>
      </c>
      <c r="I766" s="9">
        <v>1</v>
      </c>
      <c r="J766" s="6">
        <f>CEILING(F766*(1+H766),I766)</f>
        <v>3</v>
      </c>
      <c r="K766" s="9">
        <v>4.5</v>
      </c>
      <c r="L766" s="5">
        <f>ROUND(J766*K766,2)</f>
        <v>13.5</v>
      </c>
      <c r="M766" s="9">
        <v>0.1</v>
      </c>
      <c r="N766" s="6">
        <f>ROUND(F766*M766,3)</f>
        <v>0.3</v>
      </c>
      <c r="O766" s="5">
        <f>'Labor rates'!B12</f>
        <v>68</v>
      </c>
      <c r="P766" s="5">
        <f>ROUND(N766*O766,2)</f>
        <v>20.4</v>
      </c>
      <c r="Q766" s="9">
        <v>0</v>
      </c>
      <c r="R766" s="5">
        <f>ROUND(L766+P766+Q766,2)</f>
        <v>33.9</v>
      </c>
      <c r="S766" s="7">
        <v>0.25</v>
      </c>
      <c r="T766" s="5">
        <f>ROUND(R766*(1-S766),2)</f>
        <v>25.42</v>
      </c>
      <c r="U766" s="5">
        <f>ROUND(R766*(1+S766),2)</f>
        <v>42.38</v>
      </c>
      <c r="V766" t="s">
        <v>2316</v>
      </c>
      <c r="W766" t="s">
        <v>2317</v>
      </c>
      <c r="X766" t="s">
        <v>2487</v>
      </c>
      <c r="Y766" t="s">
        <v>98</v>
      </c>
      <c r="Z766" t="s">
        <v>325</v>
      </c>
      <c r="AA766" s="6">
        <f>J766/I766</f>
        <v>3.0</v>
      </c>
      <c r="AB766" s="6">
        <f>J766-F766</f>
        <v>0.0</v>
      </c>
      <c r="AC766" s="5">
        <f>L766*(1-S766)</f>
        <v>10.125</v>
      </c>
      <c r="AD766" s="5">
        <f>L766*(1+S766)</f>
        <v>16.875</v>
      </c>
    </row>
    <row r="767" spans="1:30">
      <c r="A767" t="s">
        <v>2488</v>
      </c>
      <c r="B767" t="s">
        <v>43</v>
      </c>
      <c r="C767" t="s">
        <v>2480</v>
      </c>
      <c r="D767" t="s">
        <v>2332</v>
      </c>
      <c r="E767" t="s">
        <v>2333</v>
      </c>
      <c r="F767" s="9">
        <v>2</v>
      </c>
      <c r="G767" t="s">
        <v>164</v>
      </c>
      <c r="H767" s="7">
        <v>0</v>
      </c>
      <c r="I767" s="9">
        <v>1</v>
      </c>
      <c r="J767" s="6">
        <f>CEILING(F767*(1+H767),I767)</f>
        <v>2</v>
      </c>
      <c r="K767" s="9">
        <v>4.2</v>
      </c>
      <c r="L767" s="5">
        <f>ROUND(J767*K767,2)</f>
        <v>8.4</v>
      </c>
      <c r="M767" s="9">
        <v>0.18</v>
      </c>
      <c r="N767" s="6">
        <f>ROUND(F767*M767,3)</f>
        <v>0.36</v>
      </c>
      <c r="O767" s="5">
        <f>'Labor rates'!B12</f>
        <v>68</v>
      </c>
      <c r="P767" s="5">
        <f>ROUND(N767*O767,2)</f>
        <v>24.48</v>
      </c>
      <c r="Q767" s="9">
        <v>0</v>
      </c>
      <c r="R767" s="5">
        <f>ROUND(L767+P767+Q767,2)</f>
        <v>32.88</v>
      </c>
      <c r="S767" s="7">
        <v>0.25</v>
      </c>
      <c r="T767" s="5">
        <f>ROUND(R767*(1-S767),2)</f>
        <v>24.66</v>
      </c>
      <c r="U767" s="5">
        <f>ROUND(R767*(1+S767),2)</f>
        <v>41.1</v>
      </c>
      <c r="V767" t="s">
        <v>2334</v>
      </c>
      <c r="W767" t="s">
        <v>2335</v>
      </c>
      <c r="X767" t="s">
        <v>2477</v>
      </c>
      <c r="Y767" t="s">
        <v>98</v>
      </c>
      <c r="Z767" t="s">
        <v>325</v>
      </c>
      <c r="AA767" s="6">
        <f>J767/I767</f>
        <v>2.0</v>
      </c>
      <c r="AB767" s="6">
        <f>J767-F767</f>
        <v>0.0</v>
      </c>
      <c r="AC767" s="5">
        <f>L767*(1-S767)</f>
        <v>6.300000000000001</v>
      </c>
      <c r="AD767" s="5">
        <f>L767*(1+S767)</f>
        <v>10.5</v>
      </c>
    </row>
    <row r="768" spans="1:30">
      <c r="A768" t="s">
        <v>2489</v>
      </c>
      <c r="B768" t="s">
        <v>43</v>
      </c>
      <c r="C768" t="s">
        <v>2480</v>
      </c>
      <c r="D768" t="s">
        <v>2338</v>
      </c>
      <c r="E768" t="s">
        <v>2339</v>
      </c>
      <c r="F768" s="9">
        <v>2</v>
      </c>
      <c r="G768" t="s">
        <v>164</v>
      </c>
      <c r="H768" s="7">
        <v>0</v>
      </c>
      <c r="I768" s="9">
        <v>1</v>
      </c>
      <c r="J768" s="6">
        <f>CEILING(F768*(1+H768),I768)</f>
        <v>2</v>
      </c>
      <c r="K768" s="9">
        <v>1.2</v>
      </c>
      <c r="L768" s="5">
        <f>ROUND(J768*K768,2)</f>
        <v>2.4</v>
      </c>
      <c r="M768" s="9">
        <v>0.04</v>
      </c>
      <c r="N768" s="6">
        <f>ROUND(F768*M768,3)</f>
        <v>0.08</v>
      </c>
      <c r="O768" s="5">
        <f>'Labor rates'!B12</f>
        <v>68</v>
      </c>
      <c r="P768" s="5">
        <f>ROUND(N768*O768,2)</f>
        <v>5.44</v>
      </c>
      <c r="Q768" s="9">
        <v>0</v>
      </c>
      <c r="R768" s="5">
        <f>ROUND(L768+P768+Q768,2)</f>
        <v>7.84</v>
      </c>
      <c r="S768" s="7">
        <v>0.25</v>
      </c>
      <c r="T768" s="5">
        <f>ROUND(R768*(1-S768),2)</f>
        <v>5.88</v>
      </c>
      <c r="U768" s="5">
        <f>ROUND(R768*(1+S768),2)</f>
        <v>9.8</v>
      </c>
      <c r="V768" t="s">
        <v>2334</v>
      </c>
      <c r="W768" t="s">
        <v>2335</v>
      </c>
      <c r="X768" t="s">
        <v>2340</v>
      </c>
      <c r="Y768" t="s">
        <v>98</v>
      </c>
      <c r="Z768" t="s">
        <v>325</v>
      </c>
      <c r="AA768" s="6">
        <f>J768/I768</f>
        <v>2.0</v>
      </c>
      <c r="AB768" s="6">
        <f>J768-F768</f>
        <v>0.0</v>
      </c>
      <c r="AC768" s="5">
        <f>L768*(1-S768)</f>
        <v>1.7999999999999998</v>
      </c>
      <c r="AD768" s="5">
        <f>L768*(1+S768)</f>
        <v>3.0</v>
      </c>
    </row>
    <row r="769" spans="1:30">
      <c r="A769" t="s">
        <v>2490</v>
      </c>
      <c r="B769" t="s">
        <v>43</v>
      </c>
      <c r="C769" t="s">
        <v>2491</v>
      </c>
      <c r="D769" t="s">
        <v>2405</v>
      </c>
      <c r="E769" t="s">
        <v>2406</v>
      </c>
      <c r="F769" s="9">
        <v>2</v>
      </c>
      <c r="G769" t="s">
        <v>164</v>
      </c>
      <c r="H769" s="7">
        <v>0</v>
      </c>
      <c r="I769" s="9">
        <v>1</v>
      </c>
      <c r="J769" s="6">
        <f>CEILING(F769*(1+H769),I769)</f>
        <v>2</v>
      </c>
      <c r="K769" s="9">
        <v>5.5</v>
      </c>
      <c r="L769" s="5">
        <f>ROUND(J769*K769,2)</f>
        <v>11.0</v>
      </c>
      <c r="M769" s="9">
        <v>0.12</v>
      </c>
      <c r="N769" s="6">
        <f>ROUND(F769*M769,3)</f>
        <v>0.24</v>
      </c>
      <c r="O769" s="5">
        <f>'Labor rates'!B12</f>
        <v>68</v>
      </c>
      <c r="P769" s="5">
        <f>ROUND(N769*O769,2)</f>
        <v>16.32</v>
      </c>
      <c r="Q769" s="9">
        <v>0</v>
      </c>
      <c r="R769" s="5">
        <f>ROUND(L769+P769+Q769,2)</f>
        <v>27.32</v>
      </c>
      <c r="S769" s="7">
        <v>0.25</v>
      </c>
      <c r="T769" s="5">
        <f>ROUND(R769*(1-S769),2)</f>
        <v>20.49</v>
      </c>
      <c r="U769" s="5">
        <f>ROUND(R769*(1+S769),2)</f>
        <v>34.15</v>
      </c>
      <c r="V769" t="s">
        <v>2316</v>
      </c>
      <c r="W769" t="s">
        <v>2317</v>
      </c>
      <c r="X769" t="s">
        <v>2492</v>
      </c>
      <c r="Y769" t="s">
        <v>98</v>
      </c>
      <c r="Z769" t="s">
        <v>325</v>
      </c>
      <c r="AA769" s="6">
        <f>J769/I769</f>
        <v>2.0</v>
      </c>
      <c r="AB769" s="6">
        <f>J769-F769</f>
        <v>0.0</v>
      </c>
      <c r="AC769" s="5">
        <f>L769*(1-S769)</f>
        <v>8.25</v>
      </c>
      <c r="AD769" s="5">
        <f>L769*(1+S769)</f>
        <v>13.75</v>
      </c>
    </row>
    <row r="770" spans="1:30">
      <c r="A770" t="s">
        <v>2493</v>
      </c>
      <c r="B770" t="s">
        <v>43</v>
      </c>
      <c r="C770" t="s">
        <v>2491</v>
      </c>
      <c r="D770" t="s">
        <v>2454</v>
      </c>
      <c r="E770" t="s">
        <v>2455</v>
      </c>
      <c r="F770" s="9">
        <v>1</v>
      </c>
      <c r="G770" t="s">
        <v>164</v>
      </c>
      <c r="H770" s="7">
        <v>0</v>
      </c>
      <c r="I770" s="9">
        <v>1</v>
      </c>
      <c r="J770" s="6">
        <f>CEILING(F770*(1+H770),I770)</f>
        <v>1</v>
      </c>
      <c r="K770" s="9">
        <v>30</v>
      </c>
      <c r="L770" s="5">
        <f>ROUND(J770*K770,2)</f>
        <v>30.0</v>
      </c>
      <c r="M770" s="9">
        <v>0.25</v>
      </c>
      <c r="N770" s="6">
        <f>ROUND(F770*M770,3)</f>
        <v>0.25</v>
      </c>
      <c r="O770" s="5">
        <f>'Labor rates'!B12</f>
        <v>68</v>
      </c>
      <c r="P770" s="5">
        <f>ROUND(N770*O770,2)</f>
        <v>17.0</v>
      </c>
      <c r="Q770" s="9">
        <v>0</v>
      </c>
      <c r="R770" s="5">
        <f>ROUND(L770+P770+Q770,2)</f>
        <v>47.0</v>
      </c>
      <c r="S770" s="7">
        <v>0.25</v>
      </c>
      <c r="T770" s="5">
        <f>ROUND(R770*(1-S770),2)</f>
        <v>35.25</v>
      </c>
      <c r="U770" s="5">
        <f>ROUND(R770*(1+S770),2)</f>
        <v>58.75</v>
      </c>
      <c r="V770" t="s">
        <v>2316</v>
      </c>
      <c r="W770" t="s">
        <v>2317</v>
      </c>
      <c r="X770" t="s">
        <v>2494</v>
      </c>
      <c r="Y770" t="s">
        <v>98</v>
      </c>
      <c r="Z770" t="s">
        <v>325</v>
      </c>
      <c r="AA770" s="6">
        <f>J770/I770</f>
        <v>1.0</v>
      </c>
      <c r="AB770" s="6">
        <f>J770-F770</f>
        <v>0.0</v>
      </c>
      <c r="AC770" s="5">
        <f>L770*(1-S770)</f>
        <v>22.5</v>
      </c>
      <c r="AD770" s="5">
        <f>L770*(1+S770)</f>
        <v>37.5</v>
      </c>
    </row>
    <row r="771" spans="1:30">
      <c r="A771" t="s">
        <v>2495</v>
      </c>
      <c r="B771" t="s">
        <v>43</v>
      </c>
      <c r="C771" t="s">
        <v>2491</v>
      </c>
      <c r="D771" t="s">
        <v>2460</v>
      </c>
      <c r="E771" t="s">
        <v>2461</v>
      </c>
      <c r="F771" s="9">
        <v>1</v>
      </c>
      <c r="G771" t="s">
        <v>164</v>
      </c>
      <c r="H771" s="7">
        <v>0</v>
      </c>
      <c r="I771" s="9">
        <v>1</v>
      </c>
      <c r="J771" s="6">
        <f>CEILING(F771*(1+H771),I771)</f>
        <v>1</v>
      </c>
      <c r="K771" s="9">
        <v>95</v>
      </c>
      <c r="L771" s="5">
        <f>ROUND(J771*K771,2)</f>
        <v>95.0</v>
      </c>
      <c r="M771" s="9">
        <v>0.35</v>
      </c>
      <c r="N771" s="6">
        <f>ROUND(F771*M771,3)</f>
        <v>0.35</v>
      </c>
      <c r="O771" s="5">
        <f>'Labor rates'!B12</f>
        <v>68</v>
      </c>
      <c r="P771" s="5">
        <f>ROUND(N771*O771,2)</f>
        <v>23.8</v>
      </c>
      <c r="Q771" s="9">
        <v>0</v>
      </c>
      <c r="R771" s="5">
        <f>ROUND(L771+P771+Q771,2)</f>
        <v>118.8</v>
      </c>
      <c r="S771" s="7">
        <v>0.25</v>
      </c>
      <c r="T771" s="5">
        <f>ROUND(R771*(1-S771),2)</f>
        <v>89.1</v>
      </c>
      <c r="U771" s="5">
        <f>ROUND(R771*(1+S771),2)</f>
        <v>148.5</v>
      </c>
      <c r="V771" t="s">
        <v>2316</v>
      </c>
      <c r="W771" t="s">
        <v>2317</v>
      </c>
      <c r="X771" t="s">
        <v>2496</v>
      </c>
      <c r="Y771" t="s">
        <v>98</v>
      </c>
      <c r="Z771" t="s">
        <v>325</v>
      </c>
      <c r="AA771" s="6">
        <f>J771/I771</f>
        <v>1.0</v>
      </c>
      <c r="AB771" s="6">
        <f>J771-F771</f>
        <v>0.0</v>
      </c>
      <c r="AC771" s="5">
        <f>L771*(1-S771)</f>
        <v>71.25</v>
      </c>
      <c r="AD771" s="5">
        <f>L771*(1+S771)</f>
        <v>118.75</v>
      </c>
    </row>
    <row r="772" spans="1:30">
      <c r="A772" t="s">
        <v>2497</v>
      </c>
      <c r="B772" t="s">
        <v>43</v>
      </c>
      <c r="C772" t="s">
        <v>2491</v>
      </c>
      <c r="D772" t="s">
        <v>2328</v>
      </c>
      <c r="E772" t="s">
        <v>2329</v>
      </c>
      <c r="F772" s="9">
        <v>3</v>
      </c>
      <c r="G772" t="s">
        <v>164</v>
      </c>
      <c r="H772" s="7">
        <v>0</v>
      </c>
      <c r="I772" s="9">
        <v>1</v>
      </c>
      <c r="J772" s="6">
        <f>CEILING(F772*(1+H772),I772)</f>
        <v>3</v>
      </c>
      <c r="K772" s="9">
        <v>4.5</v>
      </c>
      <c r="L772" s="5">
        <f>ROUND(J772*K772,2)</f>
        <v>13.5</v>
      </c>
      <c r="M772" s="9">
        <v>0.1</v>
      </c>
      <c r="N772" s="6">
        <f>ROUND(F772*M772,3)</f>
        <v>0.3</v>
      </c>
      <c r="O772" s="5">
        <f>'Labor rates'!B12</f>
        <v>68</v>
      </c>
      <c r="P772" s="5">
        <f>ROUND(N772*O772,2)</f>
        <v>20.4</v>
      </c>
      <c r="Q772" s="9">
        <v>0</v>
      </c>
      <c r="R772" s="5">
        <f>ROUND(L772+P772+Q772,2)</f>
        <v>33.9</v>
      </c>
      <c r="S772" s="7">
        <v>0.25</v>
      </c>
      <c r="T772" s="5">
        <f>ROUND(R772*(1-S772),2)</f>
        <v>25.42</v>
      </c>
      <c r="U772" s="5">
        <f>ROUND(R772*(1+S772),2)</f>
        <v>42.38</v>
      </c>
      <c r="V772" t="s">
        <v>2316</v>
      </c>
      <c r="W772" t="s">
        <v>2317</v>
      </c>
      <c r="X772" t="s">
        <v>2498</v>
      </c>
      <c r="Y772" t="s">
        <v>98</v>
      </c>
      <c r="Z772" t="s">
        <v>325</v>
      </c>
      <c r="AA772" s="6">
        <f>J772/I772</f>
        <v>3.0</v>
      </c>
      <c r="AB772" s="6">
        <f>J772-F772</f>
        <v>0.0</v>
      </c>
      <c r="AC772" s="5">
        <f>L772*(1-S772)</f>
        <v>10.125</v>
      </c>
      <c r="AD772" s="5">
        <f>L772*(1+S772)</f>
        <v>16.875</v>
      </c>
    </row>
    <row r="773" spans="1:30">
      <c r="A773" t="s">
        <v>2499</v>
      </c>
      <c r="B773" t="s">
        <v>43</v>
      </c>
      <c r="C773" t="s">
        <v>2491</v>
      </c>
      <c r="D773" t="s">
        <v>2332</v>
      </c>
      <c r="E773" t="s">
        <v>2333</v>
      </c>
      <c r="F773" s="9">
        <v>2</v>
      </c>
      <c r="G773" t="s">
        <v>164</v>
      </c>
      <c r="H773" s="7">
        <v>0</v>
      </c>
      <c r="I773" s="9">
        <v>1</v>
      </c>
      <c r="J773" s="6">
        <f>CEILING(F773*(1+H773),I773)</f>
        <v>2</v>
      </c>
      <c r="K773" s="9">
        <v>4.2</v>
      </c>
      <c r="L773" s="5">
        <f>ROUND(J773*K773,2)</f>
        <v>8.4</v>
      </c>
      <c r="M773" s="9">
        <v>0.18</v>
      </c>
      <c r="N773" s="6">
        <f>ROUND(F773*M773,3)</f>
        <v>0.36</v>
      </c>
      <c r="O773" s="5">
        <f>'Labor rates'!B12</f>
        <v>68</v>
      </c>
      <c r="P773" s="5">
        <f>ROUND(N773*O773,2)</f>
        <v>24.48</v>
      </c>
      <c r="Q773" s="9">
        <v>0</v>
      </c>
      <c r="R773" s="5">
        <f>ROUND(L773+P773+Q773,2)</f>
        <v>32.88</v>
      </c>
      <c r="S773" s="7">
        <v>0.25</v>
      </c>
      <c r="T773" s="5">
        <f>ROUND(R773*(1-S773),2)</f>
        <v>24.66</v>
      </c>
      <c r="U773" s="5">
        <f>ROUND(R773*(1+S773),2)</f>
        <v>41.1</v>
      </c>
      <c r="V773" t="s">
        <v>2334</v>
      </c>
      <c r="W773" t="s">
        <v>2335</v>
      </c>
      <c r="X773" t="s">
        <v>2477</v>
      </c>
      <c r="Y773" t="s">
        <v>98</v>
      </c>
      <c r="Z773" t="s">
        <v>325</v>
      </c>
      <c r="AA773" s="6">
        <f>J773/I773</f>
        <v>2.0</v>
      </c>
      <c r="AB773" s="6">
        <f>J773-F773</f>
        <v>0.0</v>
      </c>
      <c r="AC773" s="5">
        <f>L773*(1-S773)</f>
        <v>6.300000000000001</v>
      </c>
      <c r="AD773" s="5">
        <f>L773*(1+S773)</f>
        <v>10.5</v>
      </c>
    </row>
    <row r="774" spans="1:30">
      <c r="A774" t="s">
        <v>2500</v>
      </c>
      <c r="B774" t="s">
        <v>43</v>
      </c>
      <c r="C774" t="s">
        <v>2491</v>
      </c>
      <c r="D774" t="s">
        <v>2338</v>
      </c>
      <c r="E774" t="s">
        <v>2339</v>
      </c>
      <c r="F774" s="9">
        <v>2</v>
      </c>
      <c r="G774" t="s">
        <v>164</v>
      </c>
      <c r="H774" s="7">
        <v>0</v>
      </c>
      <c r="I774" s="9">
        <v>1</v>
      </c>
      <c r="J774" s="6">
        <f>CEILING(F774*(1+H774),I774)</f>
        <v>2</v>
      </c>
      <c r="K774" s="9">
        <v>1.2</v>
      </c>
      <c r="L774" s="5">
        <f>ROUND(J774*K774,2)</f>
        <v>2.4</v>
      </c>
      <c r="M774" s="9">
        <v>0.04</v>
      </c>
      <c r="N774" s="6">
        <f>ROUND(F774*M774,3)</f>
        <v>0.08</v>
      </c>
      <c r="O774" s="5">
        <f>'Labor rates'!B12</f>
        <v>68</v>
      </c>
      <c r="P774" s="5">
        <f>ROUND(N774*O774,2)</f>
        <v>5.44</v>
      </c>
      <c r="Q774" s="9">
        <v>0</v>
      </c>
      <c r="R774" s="5">
        <f>ROUND(L774+P774+Q774,2)</f>
        <v>7.84</v>
      </c>
      <c r="S774" s="7">
        <v>0.25</v>
      </c>
      <c r="T774" s="5">
        <f>ROUND(R774*(1-S774),2)</f>
        <v>5.88</v>
      </c>
      <c r="U774" s="5">
        <f>ROUND(R774*(1+S774),2)</f>
        <v>9.8</v>
      </c>
      <c r="V774" t="s">
        <v>2334</v>
      </c>
      <c r="W774" t="s">
        <v>2335</v>
      </c>
      <c r="X774" t="s">
        <v>2340</v>
      </c>
      <c r="Y774" t="s">
        <v>98</v>
      </c>
      <c r="Z774" t="s">
        <v>325</v>
      </c>
      <c r="AA774" s="6">
        <f>J774/I774</f>
        <v>2.0</v>
      </c>
      <c r="AB774" s="6">
        <f>J774-F774</f>
        <v>0.0</v>
      </c>
      <c r="AC774" s="5">
        <f>L774*(1-S774)</f>
        <v>1.7999999999999998</v>
      </c>
      <c r="AD774" s="5">
        <f>L774*(1+S774)</f>
        <v>3.0</v>
      </c>
    </row>
    <row r="775" spans="1:30">
      <c r="A775" t="s">
        <v>2501</v>
      </c>
      <c r="B775" t="s">
        <v>43</v>
      </c>
      <c r="C775" t="s">
        <v>2502</v>
      </c>
      <c r="D775" t="s">
        <v>2314</v>
      </c>
      <c r="E775" t="s">
        <v>2315</v>
      </c>
      <c r="F775" s="9">
        <v>1</v>
      </c>
      <c r="G775" t="s">
        <v>164</v>
      </c>
      <c r="H775" s="7">
        <v>0</v>
      </c>
      <c r="I775" s="9">
        <v>1</v>
      </c>
      <c r="J775" s="6">
        <f>CEILING(F775*(1+H775),I775)</f>
        <v>1</v>
      </c>
      <c r="K775" s="9">
        <v>4.5</v>
      </c>
      <c r="L775" s="5">
        <f>ROUND(J775*K775,2)</f>
        <v>4.5</v>
      </c>
      <c r="M775" s="9">
        <v>0.12</v>
      </c>
      <c r="N775" s="6">
        <f>ROUND(F775*M775,3)</f>
        <v>0.12</v>
      </c>
      <c r="O775" s="5">
        <f>'Labor rates'!B12</f>
        <v>68</v>
      </c>
      <c r="P775" s="5">
        <f>ROUND(N775*O775,2)</f>
        <v>8.16</v>
      </c>
      <c r="Q775" s="9">
        <v>0</v>
      </c>
      <c r="R775" s="5">
        <f>ROUND(L775+P775+Q775,2)</f>
        <v>12.66</v>
      </c>
      <c r="S775" s="7">
        <v>0.25</v>
      </c>
      <c r="T775" s="5">
        <f>ROUND(R775*(1-S775),2)</f>
        <v>9.5</v>
      </c>
      <c r="U775" s="5">
        <f>ROUND(R775*(1+S775),2)</f>
        <v>15.83</v>
      </c>
      <c r="V775" t="s">
        <v>2316</v>
      </c>
      <c r="W775" t="s">
        <v>2317</v>
      </c>
      <c r="X775" t="s">
        <v>2503</v>
      </c>
      <c r="Y775" t="s">
        <v>98</v>
      </c>
      <c r="Z775" t="s">
        <v>325</v>
      </c>
      <c r="AA775" s="6">
        <f>J775/I775</f>
        <v>1.0</v>
      </c>
      <c r="AB775" s="6">
        <f>J775-F775</f>
        <v>0.0</v>
      </c>
      <c r="AC775" s="5">
        <f>L775*(1-S775)</f>
        <v>3.375</v>
      </c>
      <c r="AD775" s="5">
        <f>L775*(1+S775)</f>
        <v>5.625</v>
      </c>
    </row>
    <row r="776" spans="1:30">
      <c r="A776" t="s">
        <v>2504</v>
      </c>
      <c r="B776" t="s">
        <v>43</v>
      </c>
      <c r="C776" t="s">
        <v>2502</v>
      </c>
      <c r="D776" t="s">
        <v>2320</v>
      </c>
      <c r="E776" t="s">
        <v>2321</v>
      </c>
      <c r="F776" s="9">
        <v>4</v>
      </c>
      <c r="G776" t="s">
        <v>164</v>
      </c>
      <c r="H776" s="7">
        <v>0</v>
      </c>
      <c r="I776" s="9">
        <v>1</v>
      </c>
      <c r="J776" s="6">
        <f>CEILING(F776*(1+H776),I776)</f>
        <v>4</v>
      </c>
      <c r="K776" s="9">
        <v>22</v>
      </c>
      <c r="L776" s="5">
        <f>ROUND(J776*K776,2)</f>
        <v>88.0</v>
      </c>
      <c r="M776" s="9">
        <v>0.22</v>
      </c>
      <c r="N776" s="6">
        <f>ROUND(F776*M776,3)</f>
        <v>0.88</v>
      </c>
      <c r="O776" s="5">
        <f>'Labor rates'!B12</f>
        <v>68</v>
      </c>
      <c r="P776" s="5">
        <f>ROUND(N776*O776,2)</f>
        <v>59.84</v>
      </c>
      <c r="Q776" s="9">
        <v>0</v>
      </c>
      <c r="R776" s="5">
        <f>ROUND(L776+P776+Q776,2)</f>
        <v>147.84</v>
      </c>
      <c r="S776" s="7">
        <v>0.25</v>
      </c>
      <c r="T776" s="5">
        <f>ROUND(R776*(1-S776),2)</f>
        <v>110.88</v>
      </c>
      <c r="U776" s="5">
        <f>ROUND(R776*(1+S776),2)</f>
        <v>184.8</v>
      </c>
      <c r="V776" t="s">
        <v>2316</v>
      </c>
      <c r="W776" t="s">
        <v>2317</v>
      </c>
      <c r="X776" t="s">
        <v>2505</v>
      </c>
      <c r="Y776" t="s">
        <v>98</v>
      </c>
      <c r="Z776" t="s">
        <v>325</v>
      </c>
      <c r="AA776" s="6">
        <f>J776/I776</f>
        <v>4.0</v>
      </c>
      <c r="AB776" s="6">
        <f>J776-F776</f>
        <v>0.0</v>
      </c>
      <c r="AC776" s="5">
        <f>L776*(1-S776)</f>
        <v>66.0</v>
      </c>
      <c r="AD776" s="5">
        <f>L776*(1+S776)</f>
        <v>110.0</v>
      </c>
    </row>
    <row r="777" spans="1:30">
      <c r="A777" t="s">
        <v>2506</v>
      </c>
      <c r="B777" t="s">
        <v>43</v>
      </c>
      <c r="C777" t="s">
        <v>2502</v>
      </c>
      <c r="D777" t="s">
        <v>2328</v>
      </c>
      <c r="E777" t="s">
        <v>2329</v>
      </c>
      <c r="F777" s="9">
        <v>2</v>
      </c>
      <c r="G777" t="s">
        <v>164</v>
      </c>
      <c r="H777" s="7">
        <v>0</v>
      </c>
      <c r="I777" s="9">
        <v>1</v>
      </c>
      <c r="J777" s="6">
        <f>CEILING(F777*(1+H777),I777)</f>
        <v>2</v>
      </c>
      <c r="K777" s="9">
        <v>4.5</v>
      </c>
      <c r="L777" s="5">
        <f>ROUND(J777*K777,2)</f>
        <v>9.0</v>
      </c>
      <c r="M777" s="9">
        <v>0.1</v>
      </c>
      <c r="N777" s="6">
        <f>ROUND(F777*M777,3)</f>
        <v>0.2</v>
      </c>
      <c r="O777" s="5">
        <f>'Labor rates'!B12</f>
        <v>68</v>
      </c>
      <c r="P777" s="5">
        <f>ROUND(N777*O777,2)</f>
        <v>13.6</v>
      </c>
      <c r="Q777" s="9">
        <v>0</v>
      </c>
      <c r="R777" s="5">
        <f>ROUND(L777+P777+Q777,2)</f>
        <v>22.6</v>
      </c>
      <c r="S777" s="7">
        <v>0.25</v>
      </c>
      <c r="T777" s="5">
        <f>ROUND(R777*(1-S777),2)</f>
        <v>16.95</v>
      </c>
      <c r="U777" s="5">
        <f>ROUND(R777*(1+S777),2)</f>
        <v>28.25</v>
      </c>
      <c r="V777" t="s">
        <v>2316</v>
      </c>
      <c r="W777" t="s">
        <v>2317</v>
      </c>
      <c r="X777" t="s">
        <v>2507</v>
      </c>
      <c r="Y777" t="s">
        <v>98</v>
      </c>
      <c r="Z777" t="s">
        <v>325</v>
      </c>
      <c r="AA777" s="6">
        <f>J777/I777</f>
        <v>2.0</v>
      </c>
      <c r="AB777" s="6">
        <f>J777-F777</f>
        <v>0.0</v>
      </c>
      <c r="AC777" s="5">
        <f>L777*(1-S777)</f>
        <v>6.75</v>
      </c>
      <c r="AD777" s="5">
        <f>L777*(1+S777)</f>
        <v>11.25</v>
      </c>
    </row>
    <row r="778" spans="1:30">
      <c r="A778" t="s">
        <v>2508</v>
      </c>
      <c r="B778" t="s">
        <v>43</v>
      </c>
      <c r="C778" t="s">
        <v>2502</v>
      </c>
      <c r="D778" t="s">
        <v>2332</v>
      </c>
      <c r="E778" t="s">
        <v>2333</v>
      </c>
      <c r="F778" s="9">
        <v>1</v>
      </c>
      <c r="G778" t="s">
        <v>164</v>
      </c>
      <c r="H778" s="7">
        <v>0</v>
      </c>
      <c r="I778" s="9">
        <v>1</v>
      </c>
      <c r="J778" s="6">
        <f>CEILING(F778*(1+H778),I778)</f>
        <v>1</v>
      </c>
      <c r="K778" s="9">
        <v>4.2</v>
      </c>
      <c r="L778" s="5">
        <f>ROUND(J778*K778,2)</f>
        <v>4.2</v>
      </c>
      <c r="M778" s="9">
        <v>0.18</v>
      </c>
      <c r="N778" s="6">
        <f>ROUND(F778*M778,3)</f>
        <v>0.18</v>
      </c>
      <c r="O778" s="5">
        <f>'Labor rates'!B12</f>
        <v>68</v>
      </c>
      <c r="P778" s="5">
        <f>ROUND(N778*O778,2)</f>
        <v>12.24</v>
      </c>
      <c r="Q778" s="9">
        <v>0</v>
      </c>
      <c r="R778" s="5">
        <f>ROUND(L778+P778+Q778,2)</f>
        <v>16.44</v>
      </c>
      <c r="S778" s="7">
        <v>0.25</v>
      </c>
      <c r="T778" s="5">
        <f>ROUND(R778*(1-S778),2)</f>
        <v>12.33</v>
      </c>
      <c r="U778" s="5">
        <f>ROUND(R778*(1+S778),2)</f>
        <v>20.55</v>
      </c>
      <c r="V778" t="s">
        <v>2334</v>
      </c>
      <c r="W778" t="s">
        <v>2335</v>
      </c>
      <c r="X778" t="s">
        <v>2509</v>
      </c>
      <c r="Y778" t="s">
        <v>98</v>
      </c>
      <c r="Z778" t="s">
        <v>325</v>
      </c>
      <c r="AA778" s="6">
        <f>J778/I778</f>
        <v>1.0</v>
      </c>
      <c r="AB778" s="6">
        <f>J778-F778</f>
        <v>0.0</v>
      </c>
      <c r="AC778" s="5">
        <f>L778*(1-S778)</f>
        <v>3.1500000000000004</v>
      </c>
      <c r="AD778" s="5">
        <f>L778*(1+S778)</f>
        <v>5.25</v>
      </c>
    </row>
    <row r="779" spans="1:30">
      <c r="A779" t="s">
        <v>2510</v>
      </c>
      <c r="B779" t="s">
        <v>43</v>
      </c>
      <c r="C779" t="s">
        <v>2502</v>
      </c>
      <c r="D779" t="s">
        <v>2338</v>
      </c>
      <c r="E779" t="s">
        <v>2339</v>
      </c>
      <c r="F779" s="9">
        <v>1</v>
      </c>
      <c r="G779" t="s">
        <v>164</v>
      </c>
      <c r="H779" s="7">
        <v>0</v>
      </c>
      <c r="I779" s="9">
        <v>1</v>
      </c>
      <c r="J779" s="6">
        <f>CEILING(F779*(1+H779),I779)</f>
        <v>1</v>
      </c>
      <c r="K779" s="9">
        <v>1.2</v>
      </c>
      <c r="L779" s="5">
        <f>ROUND(J779*K779,2)</f>
        <v>1.2</v>
      </c>
      <c r="M779" s="9">
        <v>0.04</v>
      </c>
      <c r="N779" s="6">
        <f>ROUND(F779*M779,3)</f>
        <v>0.04</v>
      </c>
      <c r="O779" s="5">
        <f>'Labor rates'!B12</f>
        <v>68</v>
      </c>
      <c r="P779" s="5">
        <f>ROUND(N779*O779,2)</f>
        <v>2.72</v>
      </c>
      <c r="Q779" s="9">
        <v>0</v>
      </c>
      <c r="R779" s="5">
        <f>ROUND(L779+P779+Q779,2)</f>
        <v>3.92</v>
      </c>
      <c r="S779" s="7">
        <v>0.25</v>
      </c>
      <c r="T779" s="5">
        <f>ROUND(R779*(1-S779),2)</f>
        <v>2.94</v>
      </c>
      <c r="U779" s="5">
        <f>ROUND(R779*(1+S779),2)</f>
        <v>4.9</v>
      </c>
      <c r="V779" t="s">
        <v>2334</v>
      </c>
      <c r="W779" t="s">
        <v>2335</v>
      </c>
      <c r="X779" t="s">
        <v>2340</v>
      </c>
      <c r="Y779" t="s">
        <v>98</v>
      </c>
      <c r="Z779" t="s">
        <v>325</v>
      </c>
      <c r="AA779" s="6">
        <f>J779/I779</f>
        <v>1.0</v>
      </c>
      <c r="AB779" s="6">
        <f>J779-F779</f>
        <v>0.0</v>
      </c>
      <c r="AC779" s="5">
        <f>L779*(1-S779)</f>
        <v>0.8999999999999999</v>
      </c>
      <c r="AD779" s="5">
        <f>L779*(1+S779)</f>
        <v>1.5</v>
      </c>
    </row>
    <row r="780" spans="1:30">
      <c r="A780" t="s">
        <v>2511</v>
      </c>
      <c r="B780" t="s">
        <v>43</v>
      </c>
      <c r="C780" t="s">
        <v>2512</v>
      </c>
      <c r="D780" t="s">
        <v>2320</v>
      </c>
      <c r="E780" t="s">
        <v>2321</v>
      </c>
      <c r="F780" s="9">
        <v>4</v>
      </c>
      <c r="G780" t="s">
        <v>164</v>
      </c>
      <c r="H780" s="7">
        <v>0</v>
      </c>
      <c r="I780" s="9">
        <v>1</v>
      </c>
      <c r="J780" s="6">
        <f>CEILING(F780*(1+H780),I780)</f>
        <v>4</v>
      </c>
      <c r="K780" s="9">
        <v>22</v>
      </c>
      <c r="L780" s="5">
        <f>ROUND(J780*K780,2)</f>
        <v>88.0</v>
      </c>
      <c r="M780" s="9">
        <v>0.22</v>
      </c>
      <c r="N780" s="6">
        <f>ROUND(F780*M780,3)</f>
        <v>0.88</v>
      </c>
      <c r="O780" s="5">
        <f>'Labor rates'!B12</f>
        <v>68</v>
      </c>
      <c r="P780" s="5">
        <f>ROUND(N780*O780,2)</f>
        <v>59.84</v>
      </c>
      <c r="Q780" s="9">
        <v>0</v>
      </c>
      <c r="R780" s="5">
        <f>ROUND(L780+P780+Q780,2)</f>
        <v>147.84</v>
      </c>
      <c r="S780" s="7">
        <v>0.25</v>
      </c>
      <c r="T780" s="5">
        <f>ROUND(R780*(1-S780),2)</f>
        <v>110.88</v>
      </c>
      <c r="U780" s="5">
        <f>ROUND(R780*(1+S780),2)</f>
        <v>184.8</v>
      </c>
      <c r="V780" t="s">
        <v>2316</v>
      </c>
      <c r="W780" t="s">
        <v>2317</v>
      </c>
      <c r="X780" t="s">
        <v>2513</v>
      </c>
      <c r="Y780" t="s">
        <v>98</v>
      </c>
      <c r="Z780" t="s">
        <v>325</v>
      </c>
      <c r="AA780" s="6">
        <f>J780/I780</f>
        <v>4.0</v>
      </c>
      <c r="AB780" s="6">
        <f>J780-F780</f>
        <v>0.0</v>
      </c>
      <c r="AC780" s="5">
        <f>L780*(1-S780)</f>
        <v>66.0</v>
      </c>
      <c r="AD780" s="5">
        <f>L780*(1+S780)</f>
        <v>110.0</v>
      </c>
    </row>
    <row r="781" spans="1:30">
      <c r="A781" t="s">
        <v>2514</v>
      </c>
      <c r="B781" t="s">
        <v>43</v>
      </c>
      <c r="C781" t="s">
        <v>2512</v>
      </c>
      <c r="D781" t="s">
        <v>2328</v>
      </c>
      <c r="E781" t="s">
        <v>2329</v>
      </c>
      <c r="F781" s="9">
        <v>4</v>
      </c>
      <c r="G781" t="s">
        <v>164</v>
      </c>
      <c r="H781" s="7">
        <v>0</v>
      </c>
      <c r="I781" s="9">
        <v>1</v>
      </c>
      <c r="J781" s="6">
        <f>CEILING(F781*(1+H781),I781)</f>
        <v>4</v>
      </c>
      <c r="K781" s="9">
        <v>4.5</v>
      </c>
      <c r="L781" s="5">
        <f>ROUND(J781*K781,2)</f>
        <v>18.0</v>
      </c>
      <c r="M781" s="9">
        <v>0.1</v>
      </c>
      <c r="N781" s="6">
        <f>ROUND(F781*M781,3)</f>
        <v>0.4</v>
      </c>
      <c r="O781" s="5">
        <f>'Labor rates'!B12</f>
        <v>68</v>
      </c>
      <c r="P781" s="5">
        <f>ROUND(N781*O781,2)</f>
        <v>27.2</v>
      </c>
      <c r="Q781" s="9">
        <v>0</v>
      </c>
      <c r="R781" s="5">
        <f>ROUND(L781+P781+Q781,2)</f>
        <v>45.2</v>
      </c>
      <c r="S781" s="7">
        <v>0.25</v>
      </c>
      <c r="T781" s="5">
        <f>ROUND(R781*(1-S781),2)</f>
        <v>33.9</v>
      </c>
      <c r="U781" s="5">
        <f>ROUND(R781*(1+S781),2)</f>
        <v>56.5</v>
      </c>
      <c r="V781" t="s">
        <v>2316</v>
      </c>
      <c r="W781" t="s">
        <v>2317</v>
      </c>
      <c r="X781" t="s">
        <v>2515</v>
      </c>
      <c r="Y781" t="s">
        <v>98</v>
      </c>
      <c r="Z781" t="s">
        <v>325</v>
      </c>
      <c r="AA781" s="6">
        <f>J781/I781</f>
        <v>4.0</v>
      </c>
      <c r="AB781" s="6">
        <f>J781-F781</f>
        <v>0.0</v>
      </c>
      <c r="AC781" s="5">
        <f>L781*(1-S781)</f>
        <v>13.5</v>
      </c>
      <c r="AD781" s="5">
        <f>L781*(1+S781)</f>
        <v>22.5</v>
      </c>
    </row>
    <row r="782" spans="1:30">
      <c r="A782" t="s">
        <v>2516</v>
      </c>
      <c r="B782" t="s">
        <v>43</v>
      </c>
      <c r="C782" t="s">
        <v>2517</v>
      </c>
      <c r="D782" t="s">
        <v>2314</v>
      </c>
      <c r="E782" t="s">
        <v>2315</v>
      </c>
      <c r="F782" s="9">
        <v>5</v>
      </c>
      <c r="G782" t="s">
        <v>164</v>
      </c>
      <c r="H782" s="7">
        <v>0</v>
      </c>
      <c r="I782" s="9">
        <v>1</v>
      </c>
      <c r="J782" s="6">
        <f>CEILING(F782*(1+H782),I782)</f>
        <v>5</v>
      </c>
      <c r="K782" s="9">
        <v>4.5</v>
      </c>
      <c r="L782" s="5">
        <f>ROUND(J782*K782,2)</f>
        <v>22.5</v>
      </c>
      <c r="M782" s="9">
        <v>0.12</v>
      </c>
      <c r="N782" s="6">
        <f>ROUND(F782*M782,3)</f>
        <v>0.6</v>
      </c>
      <c r="O782" s="5">
        <f>'Labor rates'!B12</f>
        <v>68</v>
      </c>
      <c r="P782" s="5">
        <f>ROUND(N782*O782,2)</f>
        <v>40.8</v>
      </c>
      <c r="Q782" s="9">
        <v>0</v>
      </c>
      <c r="R782" s="5">
        <f>ROUND(L782+P782+Q782,2)</f>
        <v>63.3</v>
      </c>
      <c r="S782" s="7">
        <v>0.25</v>
      </c>
      <c r="T782" s="5">
        <f>ROUND(R782*(1-S782),2)</f>
        <v>47.47</v>
      </c>
      <c r="U782" s="5">
        <f>ROUND(R782*(1+S782),2)</f>
        <v>79.13</v>
      </c>
      <c r="V782" t="s">
        <v>2316</v>
      </c>
      <c r="W782" t="s">
        <v>2317</v>
      </c>
      <c r="X782" t="s">
        <v>2518</v>
      </c>
      <c r="Y782" t="s">
        <v>98</v>
      </c>
      <c r="Z782" t="s">
        <v>325</v>
      </c>
      <c r="AA782" s="6">
        <f>J782/I782</f>
        <v>5.0</v>
      </c>
      <c r="AB782" s="6">
        <f>J782-F782</f>
        <v>0.0</v>
      </c>
      <c r="AC782" s="5">
        <f>L782*(1-S782)</f>
        <v>16.875</v>
      </c>
      <c r="AD782" s="5">
        <f>L782*(1+S782)</f>
        <v>28.125</v>
      </c>
    </row>
    <row r="783" spans="1:30">
      <c r="A783" t="s">
        <v>2519</v>
      </c>
      <c r="B783" t="s">
        <v>43</v>
      </c>
      <c r="C783" t="s">
        <v>2517</v>
      </c>
      <c r="D783" t="s">
        <v>2320</v>
      </c>
      <c r="E783" t="s">
        <v>2321</v>
      </c>
      <c r="F783" s="9">
        <v>7</v>
      </c>
      <c r="G783" t="s">
        <v>164</v>
      </c>
      <c r="H783" s="7">
        <v>0</v>
      </c>
      <c r="I783" s="9">
        <v>1</v>
      </c>
      <c r="J783" s="6">
        <f>CEILING(F783*(1+H783),I783)</f>
        <v>7</v>
      </c>
      <c r="K783" s="9">
        <v>22</v>
      </c>
      <c r="L783" s="5">
        <f>ROUND(J783*K783,2)</f>
        <v>154.0</v>
      </c>
      <c r="M783" s="9">
        <v>0.22</v>
      </c>
      <c r="N783" s="6">
        <f>ROUND(F783*M783,3)</f>
        <v>1.54</v>
      </c>
      <c r="O783" s="5">
        <f>'Labor rates'!B12</f>
        <v>68</v>
      </c>
      <c r="P783" s="5">
        <f>ROUND(N783*O783,2)</f>
        <v>104.72</v>
      </c>
      <c r="Q783" s="9">
        <v>0</v>
      </c>
      <c r="R783" s="5">
        <f>ROUND(L783+P783+Q783,2)</f>
        <v>258.72</v>
      </c>
      <c r="S783" s="7">
        <v>0.25</v>
      </c>
      <c r="T783" s="5">
        <f>ROUND(R783*(1-S783),2)</f>
        <v>194.04</v>
      </c>
      <c r="U783" s="5">
        <f>ROUND(R783*(1+S783),2)</f>
        <v>323.4</v>
      </c>
      <c r="V783" t="s">
        <v>2316</v>
      </c>
      <c r="W783" t="s">
        <v>2317</v>
      </c>
      <c r="X783" t="s">
        <v>2520</v>
      </c>
      <c r="Y783" t="s">
        <v>98</v>
      </c>
      <c r="Z783" t="s">
        <v>325</v>
      </c>
      <c r="AA783" s="6">
        <f>J783/I783</f>
        <v>7.0</v>
      </c>
      <c r="AB783" s="6">
        <f>J783-F783</f>
        <v>0.0</v>
      </c>
      <c r="AC783" s="5">
        <f>L783*(1-S783)</f>
        <v>115.5</v>
      </c>
      <c r="AD783" s="5">
        <f>L783*(1+S783)</f>
        <v>192.5</v>
      </c>
    </row>
    <row r="784" spans="1:30">
      <c r="A784" t="s">
        <v>2521</v>
      </c>
      <c r="B784" t="s">
        <v>43</v>
      </c>
      <c r="C784" t="s">
        <v>2517</v>
      </c>
      <c r="D784" t="s">
        <v>2454</v>
      </c>
      <c r="E784" t="s">
        <v>2455</v>
      </c>
      <c r="F784" s="9">
        <v>1</v>
      </c>
      <c r="G784" t="s">
        <v>164</v>
      </c>
      <c r="H784" s="7">
        <v>0</v>
      </c>
      <c r="I784" s="9">
        <v>1</v>
      </c>
      <c r="J784" s="6">
        <f>CEILING(F784*(1+H784),I784)</f>
        <v>1</v>
      </c>
      <c r="K784" s="9">
        <v>30</v>
      </c>
      <c r="L784" s="5">
        <f>ROUND(J784*K784,2)</f>
        <v>30.0</v>
      </c>
      <c r="M784" s="9">
        <v>0.25</v>
      </c>
      <c r="N784" s="6">
        <f>ROUND(F784*M784,3)</f>
        <v>0.25</v>
      </c>
      <c r="O784" s="5">
        <f>'Labor rates'!B12</f>
        <v>68</v>
      </c>
      <c r="P784" s="5">
        <f>ROUND(N784*O784,2)</f>
        <v>17.0</v>
      </c>
      <c r="Q784" s="9">
        <v>0</v>
      </c>
      <c r="R784" s="5">
        <f>ROUND(L784+P784+Q784,2)</f>
        <v>47.0</v>
      </c>
      <c r="S784" s="7">
        <v>0.25</v>
      </c>
      <c r="T784" s="5">
        <f>ROUND(R784*(1-S784),2)</f>
        <v>35.25</v>
      </c>
      <c r="U784" s="5">
        <f>ROUND(R784*(1+S784),2)</f>
        <v>58.75</v>
      </c>
      <c r="V784" t="s">
        <v>2316</v>
      </c>
      <c r="W784" t="s">
        <v>2317</v>
      </c>
      <c r="X784" t="s">
        <v>2522</v>
      </c>
      <c r="Y784" t="s">
        <v>98</v>
      </c>
      <c r="Z784" t="s">
        <v>325</v>
      </c>
      <c r="AA784" s="6">
        <f>J784/I784</f>
        <v>1.0</v>
      </c>
      <c r="AB784" s="6">
        <f>J784-F784</f>
        <v>0.0</v>
      </c>
      <c r="AC784" s="5">
        <f>L784*(1-S784)</f>
        <v>22.5</v>
      </c>
      <c r="AD784" s="5">
        <f>L784*(1+S784)</f>
        <v>37.5</v>
      </c>
    </row>
    <row r="785" spans="1:30">
      <c r="A785" t="s">
        <v>2523</v>
      </c>
      <c r="B785" t="s">
        <v>43</v>
      </c>
      <c r="C785" t="s">
        <v>2517</v>
      </c>
      <c r="D785" t="s">
        <v>2328</v>
      </c>
      <c r="E785" t="s">
        <v>2329</v>
      </c>
      <c r="F785" s="9">
        <v>3</v>
      </c>
      <c r="G785" t="s">
        <v>164</v>
      </c>
      <c r="H785" s="7">
        <v>0</v>
      </c>
      <c r="I785" s="9">
        <v>1</v>
      </c>
      <c r="J785" s="6">
        <f>CEILING(F785*(1+H785),I785)</f>
        <v>3</v>
      </c>
      <c r="K785" s="9">
        <v>4.5</v>
      </c>
      <c r="L785" s="5">
        <f>ROUND(J785*K785,2)</f>
        <v>13.5</v>
      </c>
      <c r="M785" s="9">
        <v>0.1</v>
      </c>
      <c r="N785" s="6">
        <f>ROUND(F785*M785,3)</f>
        <v>0.3</v>
      </c>
      <c r="O785" s="5">
        <f>'Labor rates'!B12</f>
        <v>68</v>
      </c>
      <c r="P785" s="5">
        <f>ROUND(N785*O785,2)</f>
        <v>20.4</v>
      </c>
      <c r="Q785" s="9">
        <v>0</v>
      </c>
      <c r="R785" s="5">
        <f>ROUND(L785+P785+Q785,2)</f>
        <v>33.9</v>
      </c>
      <c r="S785" s="7">
        <v>0.25</v>
      </c>
      <c r="T785" s="5">
        <f>ROUND(R785*(1-S785),2)</f>
        <v>25.42</v>
      </c>
      <c r="U785" s="5">
        <f>ROUND(R785*(1+S785),2)</f>
        <v>42.38</v>
      </c>
      <c r="V785" t="s">
        <v>2316</v>
      </c>
      <c r="W785" t="s">
        <v>2317</v>
      </c>
      <c r="X785" t="s">
        <v>2524</v>
      </c>
      <c r="Y785" t="s">
        <v>98</v>
      </c>
      <c r="Z785" t="s">
        <v>325</v>
      </c>
      <c r="AA785" s="6">
        <f>J785/I785</f>
        <v>3.0</v>
      </c>
      <c r="AB785" s="6">
        <f>J785-F785</f>
        <v>0.0</v>
      </c>
      <c r="AC785" s="5">
        <f>L785*(1-S785)</f>
        <v>10.125</v>
      </c>
      <c r="AD785" s="5">
        <f>L785*(1+S785)</f>
        <v>16.875</v>
      </c>
    </row>
    <row r="786" spans="1:30">
      <c r="A786" t="s">
        <v>2525</v>
      </c>
      <c r="B786" t="s">
        <v>43</v>
      </c>
      <c r="C786" t="s">
        <v>2517</v>
      </c>
      <c r="D786" t="s">
        <v>2395</v>
      </c>
      <c r="E786" t="s">
        <v>2396</v>
      </c>
      <c r="F786" s="9">
        <v>4</v>
      </c>
      <c r="G786" t="s">
        <v>164</v>
      </c>
      <c r="H786" s="7">
        <v>0</v>
      </c>
      <c r="I786" s="9">
        <v>1</v>
      </c>
      <c r="J786" s="6">
        <f>CEILING(F786*(1+H786),I786)</f>
        <v>4</v>
      </c>
      <c r="K786" s="9">
        <v>8</v>
      </c>
      <c r="L786" s="5">
        <f>ROUND(J786*K786,2)</f>
        <v>32.0</v>
      </c>
      <c r="M786" s="9">
        <v>0.12</v>
      </c>
      <c r="N786" s="6">
        <f>ROUND(F786*M786,3)</f>
        <v>0.48</v>
      </c>
      <c r="O786" s="5">
        <f>'Labor rates'!B12</f>
        <v>68</v>
      </c>
      <c r="P786" s="5">
        <f>ROUND(N786*O786,2)</f>
        <v>32.64</v>
      </c>
      <c r="Q786" s="9">
        <v>0</v>
      </c>
      <c r="R786" s="5">
        <f>ROUND(L786+P786+Q786,2)</f>
        <v>64.64</v>
      </c>
      <c r="S786" s="7">
        <v>0.25</v>
      </c>
      <c r="T786" s="5">
        <f>ROUND(R786*(1-S786),2)</f>
        <v>48.48</v>
      </c>
      <c r="U786" s="5">
        <f>ROUND(R786*(1+S786),2)</f>
        <v>80.8</v>
      </c>
      <c r="V786" t="s">
        <v>2316</v>
      </c>
      <c r="W786" t="s">
        <v>2317</v>
      </c>
      <c r="X786" t="s">
        <v>2526</v>
      </c>
      <c r="Y786" t="s">
        <v>98</v>
      </c>
      <c r="Z786" t="s">
        <v>325</v>
      </c>
      <c r="AA786" s="6">
        <f>J786/I786</f>
        <v>4.0</v>
      </c>
      <c r="AB786" s="6">
        <f>J786-F786</f>
        <v>0.0</v>
      </c>
      <c r="AC786" s="5">
        <f>L786*(1-S786)</f>
        <v>24.0</v>
      </c>
      <c r="AD786" s="5">
        <f>L786*(1+S786)</f>
        <v>40.0</v>
      </c>
    </row>
    <row r="787" spans="1:30">
      <c r="A787" t="s">
        <v>2527</v>
      </c>
      <c r="B787" t="s">
        <v>43</v>
      </c>
      <c r="C787" t="s">
        <v>2517</v>
      </c>
      <c r="D787" t="s">
        <v>2332</v>
      </c>
      <c r="E787" t="s">
        <v>2333</v>
      </c>
      <c r="F787" s="9">
        <v>5</v>
      </c>
      <c r="G787" t="s">
        <v>164</v>
      </c>
      <c r="H787" s="7">
        <v>0</v>
      </c>
      <c r="I787" s="9">
        <v>1</v>
      </c>
      <c r="J787" s="6">
        <f>CEILING(F787*(1+H787),I787)</f>
        <v>5</v>
      </c>
      <c r="K787" s="9">
        <v>4.2</v>
      </c>
      <c r="L787" s="5">
        <f>ROUND(J787*K787,2)</f>
        <v>21.0</v>
      </c>
      <c r="M787" s="9">
        <v>0.18</v>
      </c>
      <c r="N787" s="6">
        <f>ROUND(F787*M787,3)</f>
        <v>0.9</v>
      </c>
      <c r="O787" s="5">
        <f>'Labor rates'!B12</f>
        <v>68</v>
      </c>
      <c r="P787" s="5">
        <f>ROUND(N787*O787,2)</f>
        <v>61.2</v>
      </c>
      <c r="Q787" s="9">
        <v>0</v>
      </c>
      <c r="R787" s="5">
        <f>ROUND(L787+P787+Q787,2)</f>
        <v>82.2</v>
      </c>
      <c r="S787" s="7">
        <v>0.25</v>
      </c>
      <c r="T787" s="5">
        <f>ROUND(R787*(1-S787),2)</f>
        <v>61.65</v>
      </c>
      <c r="U787" s="5">
        <f>ROUND(R787*(1+S787),2)</f>
        <v>102.75</v>
      </c>
      <c r="V787" t="s">
        <v>2334</v>
      </c>
      <c r="W787" t="s">
        <v>2335</v>
      </c>
      <c r="X787" t="s">
        <v>2336</v>
      </c>
      <c r="Y787" t="s">
        <v>98</v>
      </c>
      <c r="Z787" t="s">
        <v>325</v>
      </c>
      <c r="AA787" s="6">
        <f>J787/I787</f>
        <v>5.0</v>
      </c>
      <c r="AB787" s="6">
        <f>J787-F787</f>
        <v>0.0</v>
      </c>
      <c r="AC787" s="5">
        <f>L787*(1-S787)</f>
        <v>15.75</v>
      </c>
      <c r="AD787" s="5">
        <f>L787*(1+S787)</f>
        <v>26.25</v>
      </c>
    </row>
    <row r="788" spans="1:30">
      <c r="A788" t="s">
        <v>2528</v>
      </c>
      <c r="B788" t="s">
        <v>43</v>
      </c>
      <c r="C788" t="s">
        <v>2517</v>
      </c>
      <c r="D788" t="s">
        <v>2338</v>
      </c>
      <c r="E788" t="s">
        <v>2339</v>
      </c>
      <c r="F788" s="9">
        <v>5</v>
      </c>
      <c r="G788" t="s">
        <v>164</v>
      </c>
      <c r="H788" s="7">
        <v>0</v>
      </c>
      <c r="I788" s="9">
        <v>1</v>
      </c>
      <c r="J788" s="6">
        <f>CEILING(F788*(1+H788),I788)</f>
        <v>5</v>
      </c>
      <c r="K788" s="9">
        <v>1.2</v>
      </c>
      <c r="L788" s="5">
        <f>ROUND(J788*K788,2)</f>
        <v>6.0</v>
      </c>
      <c r="M788" s="9">
        <v>0.04</v>
      </c>
      <c r="N788" s="6">
        <f>ROUND(F788*M788,3)</f>
        <v>0.2</v>
      </c>
      <c r="O788" s="5">
        <f>'Labor rates'!B12</f>
        <v>68</v>
      </c>
      <c r="P788" s="5">
        <f>ROUND(N788*O788,2)</f>
        <v>13.6</v>
      </c>
      <c r="Q788" s="9">
        <v>0</v>
      </c>
      <c r="R788" s="5">
        <f>ROUND(L788+P788+Q788,2)</f>
        <v>19.6</v>
      </c>
      <c r="S788" s="7">
        <v>0.25</v>
      </c>
      <c r="T788" s="5">
        <f>ROUND(R788*(1-S788),2)</f>
        <v>14.7</v>
      </c>
      <c r="U788" s="5">
        <f>ROUND(R788*(1+S788),2)</f>
        <v>24.5</v>
      </c>
      <c r="V788" t="s">
        <v>2334</v>
      </c>
      <c r="W788" t="s">
        <v>2335</v>
      </c>
      <c r="X788" t="s">
        <v>2340</v>
      </c>
      <c r="Y788" t="s">
        <v>98</v>
      </c>
      <c r="Z788" t="s">
        <v>325</v>
      </c>
      <c r="AA788" s="6">
        <f>J788/I788</f>
        <v>5.0</v>
      </c>
      <c r="AB788" s="6">
        <f>J788-F788</f>
        <v>0.0</v>
      </c>
      <c r="AC788" s="5">
        <f>L788*(1-S788)</f>
        <v>4.5</v>
      </c>
      <c r="AD788" s="5">
        <f>L788*(1+S788)</f>
        <v>7.5</v>
      </c>
    </row>
    <row r="789" spans="1:30">
      <c r="A789" t="s">
        <v>2529</v>
      </c>
      <c r="B789" t="s">
        <v>43</v>
      </c>
      <c r="C789" t="s">
        <v>2530</v>
      </c>
      <c r="D789" t="s">
        <v>2405</v>
      </c>
      <c r="E789" t="s">
        <v>2406</v>
      </c>
      <c r="F789" s="9">
        <v>7</v>
      </c>
      <c r="G789" t="s">
        <v>164</v>
      </c>
      <c r="H789" s="7">
        <v>0</v>
      </c>
      <c r="I789" s="9">
        <v>1</v>
      </c>
      <c r="J789" s="6">
        <f>CEILING(F789*(1+H789),I789)</f>
        <v>7</v>
      </c>
      <c r="K789" s="9">
        <v>5.5</v>
      </c>
      <c r="L789" s="5">
        <f>ROUND(J789*K789,2)</f>
        <v>38.5</v>
      </c>
      <c r="M789" s="9">
        <v>0.12</v>
      </c>
      <c r="N789" s="6">
        <f>ROUND(F789*M789,3)</f>
        <v>0.84</v>
      </c>
      <c r="O789" s="5">
        <f>'Labor rates'!B12</f>
        <v>68</v>
      </c>
      <c r="P789" s="5">
        <f>ROUND(N789*O789,2)</f>
        <v>57.12</v>
      </c>
      <c r="Q789" s="9">
        <v>0</v>
      </c>
      <c r="R789" s="5">
        <f>ROUND(L789+P789+Q789,2)</f>
        <v>95.62</v>
      </c>
      <c r="S789" s="7">
        <v>0.25</v>
      </c>
      <c r="T789" s="5">
        <f>ROUND(R789*(1-S789),2)</f>
        <v>71.72</v>
      </c>
      <c r="U789" s="5">
        <f>ROUND(R789*(1+S789),2)</f>
        <v>119.53</v>
      </c>
      <c r="V789" t="s">
        <v>2316</v>
      </c>
      <c r="W789" t="s">
        <v>2317</v>
      </c>
      <c r="X789" t="s">
        <v>2531</v>
      </c>
      <c r="Y789" t="s">
        <v>98</v>
      </c>
      <c r="Z789" t="s">
        <v>325</v>
      </c>
      <c r="AA789" s="6">
        <f>J789/I789</f>
        <v>7.0</v>
      </c>
      <c r="AB789" s="6">
        <f>J789-F789</f>
        <v>0.0</v>
      </c>
      <c r="AC789" s="5">
        <f>L789*(1-S789)</f>
        <v>28.875</v>
      </c>
      <c r="AD789" s="5">
        <f>L789*(1+S789)</f>
        <v>48.125</v>
      </c>
    </row>
    <row r="790" spans="1:30">
      <c r="A790" t="s">
        <v>2532</v>
      </c>
      <c r="B790" t="s">
        <v>43</v>
      </c>
      <c r="C790" t="s">
        <v>2530</v>
      </c>
      <c r="D790" t="s">
        <v>2328</v>
      </c>
      <c r="E790" t="s">
        <v>2329</v>
      </c>
      <c r="F790" s="9">
        <v>2</v>
      </c>
      <c r="G790" t="s">
        <v>164</v>
      </c>
      <c r="H790" s="7">
        <v>0</v>
      </c>
      <c r="I790" s="9">
        <v>1</v>
      </c>
      <c r="J790" s="6">
        <f>CEILING(F790*(1+H790),I790)</f>
        <v>2</v>
      </c>
      <c r="K790" s="9">
        <v>4.5</v>
      </c>
      <c r="L790" s="5">
        <f>ROUND(J790*K790,2)</f>
        <v>9.0</v>
      </c>
      <c r="M790" s="9">
        <v>0.1</v>
      </c>
      <c r="N790" s="6">
        <f>ROUND(F790*M790,3)</f>
        <v>0.2</v>
      </c>
      <c r="O790" s="5">
        <f>'Labor rates'!B12</f>
        <v>68</v>
      </c>
      <c r="P790" s="5">
        <f>ROUND(N790*O790,2)</f>
        <v>13.6</v>
      </c>
      <c r="Q790" s="9">
        <v>0</v>
      </c>
      <c r="R790" s="5">
        <f>ROUND(L790+P790+Q790,2)</f>
        <v>22.6</v>
      </c>
      <c r="S790" s="7">
        <v>0.25</v>
      </c>
      <c r="T790" s="5">
        <f>ROUND(R790*(1-S790),2)</f>
        <v>16.95</v>
      </c>
      <c r="U790" s="5">
        <f>ROUND(R790*(1+S790),2)</f>
        <v>28.25</v>
      </c>
      <c r="V790" t="s">
        <v>2316</v>
      </c>
      <c r="W790" t="s">
        <v>2317</v>
      </c>
      <c r="X790" t="s">
        <v>2533</v>
      </c>
      <c r="Y790" t="s">
        <v>98</v>
      </c>
      <c r="Z790" t="s">
        <v>325</v>
      </c>
      <c r="AA790" s="6">
        <f>J790/I790</f>
        <v>2.0</v>
      </c>
      <c r="AB790" s="6">
        <f>J790-F790</f>
        <v>0.0</v>
      </c>
      <c r="AC790" s="5">
        <f>L790*(1-S790)</f>
        <v>6.75</v>
      </c>
      <c r="AD790" s="5">
        <f>L790*(1+S790)</f>
        <v>11.25</v>
      </c>
    </row>
    <row r="791" spans="1:30">
      <c r="A791" t="s">
        <v>2534</v>
      </c>
      <c r="B791" t="s">
        <v>43</v>
      </c>
      <c r="C791" t="s">
        <v>2530</v>
      </c>
      <c r="D791" t="s">
        <v>2395</v>
      </c>
      <c r="E791" t="s">
        <v>2396</v>
      </c>
      <c r="F791" s="9">
        <v>2</v>
      </c>
      <c r="G791" t="s">
        <v>164</v>
      </c>
      <c r="H791" s="7">
        <v>0</v>
      </c>
      <c r="I791" s="9">
        <v>1</v>
      </c>
      <c r="J791" s="6">
        <f>CEILING(F791*(1+H791),I791)</f>
        <v>2</v>
      </c>
      <c r="K791" s="9">
        <v>8</v>
      </c>
      <c r="L791" s="5">
        <f>ROUND(J791*K791,2)</f>
        <v>16.0</v>
      </c>
      <c r="M791" s="9">
        <v>0.12</v>
      </c>
      <c r="N791" s="6">
        <f>ROUND(F791*M791,3)</f>
        <v>0.24</v>
      </c>
      <c r="O791" s="5">
        <f>'Labor rates'!B12</f>
        <v>68</v>
      </c>
      <c r="P791" s="5">
        <f>ROUND(N791*O791,2)</f>
        <v>16.32</v>
      </c>
      <c r="Q791" s="9">
        <v>0</v>
      </c>
      <c r="R791" s="5">
        <f>ROUND(L791+P791+Q791,2)</f>
        <v>32.32</v>
      </c>
      <c r="S791" s="7">
        <v>0.25</v>
      </c>
      <c r="T791" s="5">
        <f>ROUND(R791*(1-S791),2)</f>
        <v>24.24</v>
      </c>
      <c r="U791" s="5">
        <f>ROUND(R791*(1+S791),2)</f>
        <v>40.4</v>
      </c>
      <c r="V791" t="s">
        <v>2316</v>
      </c>
      <c r="W791" t="s">
        <v>2317</v>
      </c>
      <c r="X791" t="s">
        <v>2535</v>
      </c>
      <c r="Y791" t="s">
        <v>98</v>
      </c>
      <c r="Z791" t="s">
        <v>325</v>
      </c>
      <c r="AA791" s="6">
        <f>J791/I791</f>
        <v>2.0</v>
      </c>
      <c r="AB791" s="6">
        <f>J791-F791</f>
        <v>0.0</v>
      </c>
      <c r="AC791" s="5">
        <f>L791*(1-S791)</f>
        <v>12.0</v>
      </c>
      <c r="AD791" s="5">
        <f>L791*(1+S791)</f>
        <v>20.0</v>
      </c>
    </row>
    <row r="792" spans="1:30">
      <c r="A792" t="s">
        <v>2536</v>
      </c>
      <c r="B792" t="s">
        <v>43</v>
      </c>
      <c r="C792" t="s">
        <v>2530</v>
      </c>
      <c r="D792" t="s">
        <v>2332</v>
      </c>
      <c r="E792" t="s">
        <v>2333</v>
      </c>
      <c r="F792" s="9">
        <v>7</v>
      </c>
      <c r="G792" t="s">
        <v>164</v>
      </c>
      <c r="H792" s="7">
        <v>0</v>
      </c>
      <c r="I792" s="9">
        <v>1</v>
      </c>
      <c r="J792" s="6">
        <f>CEILING(F792*(1+H792),I792)</f>
        <v>7</v>
      </c>
      <c r="K792" s="9">
        <v>4.2</v>
      </c>
      <c r="L792" s="5">
        <f>ROUND(J792*K792,2)</f>
        <v>29.4</v>
      </c>
      <c r="M792" s="9">
        <v>0.18</v>
      </c>
      <c r="N792" s="6">
        <f>ROUND(F792*M792,3)</f>
        <v>1.26</v>
      </c>
      <c r="O792" s="5">
        <f>'Labor rates'!B12</f>
        <v>68</v>
      </c>
      <c r="P792" s="5">
        <f>ROUND(N792*O792,2)</f>
        <v>85.68</v>
      </c>
      <c r="Q792" s="9">
        <v>0</v>
      </c>
      <c r="R792" s="5">
        <f>ROUND(L792+P792+Q792,2)</f>
        <v>115.08</v>
      </c>
      <c r="S792" s="7">
        <v>0.25</v>
      </c>
      <c r="T792" s="5">
        <f>ROUND(R792*(1-S792),2)</f>
        <v>86.31</v>
      </c>
      <c r="U792" s="5">
        <f>ROUND(R792*(1+S792),2)</f>
        <v>143.85</v>
      </c>
      <c r="V792" t="s">
        <v>2334</v>
      </c>
      <c r="W792" t="s">
        <v>2335</v>
      </c>
      <c r="X792" t="s">
        <v>2417</v>
      </c>
      <c r="Y792" t="s">
        <v>98</v>
      </c>
      <c r="Z792" t="s">
        <v>325</v>
      </c>
      <c r="AA792" s="6">
        <f>J792/I792</f>
        <v>7.0</v>
      </c>
      <c r="AB792" s="6">
        <f>J792-F792</f>
        <v>0.0</v>
      </c>
      <c r="AC792" s="5">
        <f>L792*(1-S792)</f>
        <v>22.049999999999997</v>
      </c>
      <c r="AD792" s="5">
        <f>L792*(1+S792)</f>
        <v>36.75</v>
      </c>
    </row>
    <row r="793" spans="1:30">
      <c r="A793" t="s">
        <v>2537</v>
      </c>
      <c r="B793" t="s">
        <v>43</v>
      </c>
      <c r="C793" t="s">
        <v>2530</v>
      </c>
      <c r="D793" t="s">
        <v>2338</v>
      </c>
      <c r="E793" t="s">
        <v>2339</v>
      </c>
      <c r="F793" s="9">
        <v>7</v>
      </c>
      <c r="G793" t="s">
        <v>164</v>
      </c>
      <c r="H793" s="7">
        <v>0</v>
      </c>
      <c r="I793" s="9">
        <v>1</v>
      </c>
      <c r="J793" s="6">
        <f>CEILING(F793*(1+H793),I793)</f>
        <v>7</v>
      </c>
      <c r="K793" s="9">
        <v>1.2</v>
      </c>
      <c r="L793" s="5">
        <f>ROUND(J793*K793,2)</f>
        <v>8.4</v>
      </c>
      <c r="M793" s="9">
        <v>0.04</v>
      </c>
      <c r="N793" s="6">
        <f>ROUND(F793*M793,3)</f>
        <v>0.28</v>
      </c>
      <c r="O793" s="5">
        <f>'Labor rates'!B12</f>
        <v>68</v>
      </c>
      <c r="P793" s="5">
        <f>ROUND(N793*O793,2)</f>
        <v>19.04</v>
      </c>
      <c r="Q793" s="9">
        <v>0</v>
      </c>
      <c r="R793" s="5">
        <f>ROUND(L793+P793+Q793,2)</f>
        <v>27.44</v>
      </c>
      <c r="S793" s="7">
        <v>0.25</v>
      </c>
      <c r="T793" s="5">
        <f>ROUND(R793*(1-S793),2)</f>
        <v>20.58</v>
      </c>
      <c r="U793" s="5">
        <f>ROUND(R793*(1+S793),2)</f>
        <v>34.3</v>
      </c>
      <c r="V793" t="s">
        <v>2334</v>
      </c>
      <c r="W793" t="s">
        <v>2335</v>
      </c>
      <c r="X793" t="s">
        <v>2340</v>
      </c>
      <c r="Y793" t="s">
        <v>98</v>
      </c>
      <c r="Z793" t="s">
        <v>325</v>
      </c>
      <c r="AA793" s="6">
        <f>J793/I793</f>
        <v>7.0</v>
      </c>
      <c r="AB793" s="6">
        <f>J793-F793</f>
        <v>0.0</v>
      </c>
      <c r="AC793" s="5">
        <f>L793*(1-S793)</f>
        <v>6.300000000000001</v>
      </c>
      <c r="AD793" s="5">
        <f>L793*(1+S793)</f>
        <v>10.5</v>
      </c>
    </row>
    <row r="794" spans="1:30">
      <c r="A794" t="s">
        <v>2538</v>
      </c>
      <c r="B794" t="s">
        <v>43</v>
      </c>
      <c r="C794" t="s">
        <v>2539</v>
      </c>
      <c r="D794" t="s">
        <v>2405</v>
      </c>
      <c r="E794" t="s">
        <v>2406</v>
      </c>
      <c r="F794" s="9">
        <v>9</v>
      </c>
      <c r="G794" t="s">
        <v>164</v>
      </c>
      <c r="H794" s="7">
        <v>0</v>
      </c>
      <c r="I794" s="9">
        <v>1</v>
      </c>
      <c r="J794" s="6">
        <f>CEILING(F794*(1+H794),I794)</f>
        <v>9</v>
      </c>
      <c r="K794" s="9">
        <v>5.5</v>
      </c>
      <c r="L794" s="5">
        <f>ROUND(J794*K794,2)</f>
        <v>49.5</v>
      </c>
      <c r="M794" s="9">
        <v>0.12</v>
      </c>
      <c r="N794" s="6">
        <f>ROUND(F794*M794,3)</f>
        <v>1.08</v>
      </c>
      <c r="O794" s="5">
        <f>'Labor rates'!B12</f>
        <v>68</v>
      </c>
      <c r="P794" s="5">
        <f>ROUND(N794*O794,2)</f>
        <v>73.44</v>
      </c>
      <c r="Q794" s="9">
        <v>0</v>
      </c>
      <c r="R794" s="5">
        <f>ROUND(L794+P794+Q794,2)</f>
        <v>122.94</v>
      </c>
      <c r="S794" s="7">
        <v>0.25</v>
      </c>
      <c r="T794" s="5">
        <f>ROUND(R794*(1-S794),2)</f>
        <v>92.21</v>
      </c>
      <c r="U794" s="5">
        <f>ROUND(R794*(1+S794),2)</f>
        <v>153.68</v>
      </c>
      <c r="V794" t="s">
        <v>2316</v>
      </c>
      <c r="W794" t="s">
        <v>2317</v>
      </c>
      <c r="X794" t="s">
        <v>2540</v>
      </c>
      <c r="Y794" t="s">
        <v>98</v>
      </c>
      <c r="Z794" t="s">
        <v>325</v>
      </c>
      <c r="AA794" s="6">
        <f>J794/I794</f>
        <v>9.0</v>
      </c>
      <c r="AB794" s="6">
        <f>J794-F794</f>
        <v>0.0</v>
      </c>
      <c r="AC794" s="5">
        <f>L794*(1-S794)</f>
        <v>37.125</v>
      </c>
      <c r="AD794" s="5">
        <f>L794*(1+S794)</f>
        <v>61.875</v>
      </c>
    </row>
    <row r="795" spans="1:30">
      <c r="A795" t="s">
        <v>2541</v>
      </c>
      <c r="B795" t="s">
        <v>43</v>
      </c>
      <c r="C795" t="s">
        <v>2539</v>
      </c>
      <c r="D795" t="s">
        <v>2328</v>
      </c>
      <c r="E795" t="s">
        <v>2329</v>
      </c>
      <c r="F795" s="9">
        <v>3</v>
      </c>
      <c r="G795" t="s">
        <v>164</v>
      </c>
      <c r="H795" s="7">
        <v>0</v>
      </c>
      <c r="I795" s="9">
        <v>1</v>
      </c>
      <c r="J795" s="6">
        <f>CEILING(F795*(1+H795),I795)</f>
        <v>3</v>
      </c>
      <c r="K795" s="9">
        <v>4.5</v>
      </c>
      <c r="L795" s="5">
        <f>ROUND(J795*K795,2)</f>
        <v>13.5</v>
      </c>
      <c r="M795" s="9">
        <v>0.1</v>
      </c>
      <c r="N795" s="6">
        <f>ROUND(F795*M795,3)</f>
        <v>0.3</v>
      </c>
      <c r="O795" s="5">
        <f>'Labor rates'!B12</f>
        <v>68</v>
      </c>
      <c r="P795" s="5">
        <f>ROUND(N795*O795,2)</f>
        <v>20.4</v>
      </c>
      <c r="Q795" s="9">
        <v>0</v>
      </c>
      <c r="R795" s="5">
        <f>ROUND(L795+P795+Q795,2)</f>
        <v>33.9</v>
      </c>
      <c r="S795" s="7">
        <v>0.25</v>
      </c>
      <c r="T795" s="5">
        <f>ROUND(R795*(1-S795),2)</f>
        <v>25.42</v>
      </c>
      <c r="U795" s="5">
        <f>ROUND(R795*(1+S795),2)</f>
        <v>42.38</v>
      </c>
      <c r="V795" t="s">
        <v>2316</v>
      </c>
      <c r="W795" t="s">
        <v>2317</v>
      </c>
      <c r="X795" t="s">
        <v>2542</v>
      </c>
      <c r="Y795" t="s">
        <v>98</v>
      </c>
      <c r="Z795" t="s">
        <v>325</v>
      </c>
      <c r="AA795" s="6">
        <f>J795/I795</f>
        <v>3.0</v>
      </c>
      <c r="AB795" s="6">
        <f>J795-F795</f>
        <v>0.0</v>
      </c>
      <c r="AC795" s="5">
        <f>L795*(1-S795)</f>
        <v>10.125</v>
      </c>
      <c r="AD795" s="5">
        <f>L795*(1+S795)</f>
        <v>16.875</v>
      </c>
    </row>
    <row r="796" spans="1:30">
      <c r="A796" t="s">
        <v>2543</v>
      </c>
      <c r="B796" t="s">
        <v>43</v>
      </c>
      <c r="C796" t="s">
        <v>2539</v>
      </c>
      <c r="D796" t="s">
        <v>2332</v>
      </c>
      <c r="E796" t="s">
        <v>2333</v>
      </c>
      <c r="F796" s="9">
        <v>9</v>
      </c>
      <c r="G796" t="s">
        <v>164</v>
      </c>
      <c r="H796" s="7">
        <v>0</v>
      </c>
      <c r="I796" s="9">
        <v>1</v>
      </c>
      <c r="J796" s="6">
        <f>CEILING(F796*(1+H796),I796)</f>
        <v>9</v>
      </c>
      <c r="K796" s="9">
        <v>4.2</v>
      </c>
      <c r="L796" s="5">
        <f>ROUND(J796*K796,2)</f>
        <v>37.8</v>
      </c>
      <c r="M796" s="9">
        <v>0.18</v>
      </c>
      <c r="N796" s="6">
        <f>ROUND(F796*M796,3)</f>
        <v>1.62</v>
      </c>
      <c r="O796" s="5">
        <f>'Labor rates'!B12</f>
        <v>68</v>
      </c>
      <c r="P796" s="5">
        <f>ROUND(N796*O796,2)</f>
        <v>110.16</v>
      </c>
      <c r="Q796" s="9">
        <v>0</v>
      </c>
      <c r="R796" s="5">
        <f>ROUND(L796+P796+Q796,2)</f>
        <v>147.96</v>
      </c>
      <c r="S796" s="7">
        <v>0.25</v>
      </c>
      <c r="T796" s="5">
        <f>ROUND(R796*(1-S796),2)</f>
        <v>110.97</v>
      </c>
      <c r="U796" s="5">
        <f>ROUND(R796*(1+S796),2)</f>
        <v>184.95</v>
      </c>
      <c r="V796" t="s">
        <v>2334</v>
      </c>
      <c r="W796" t="s">
        <v>2335</v>
      </c>
      <c r="X796" t="s">
        <v>2544</v>
      </c>
      <c r="Y796" t="s">
        <v>98</v>
      </c>
      <c r="Z796" t="s">
        <v>325</v>
      </c>
      <c r="AA796" s="6">
        <f>J796/I796</f>
        <v>9.0</v>
      </c>
      <c r="AB796" s="6">
        <f>J796-F796</f>
        <v>0.0</v>
      </c>
      <c r="AC796" s="5">
        <f>L796*(1-S796)</f>
        <v>28.349999999999998</v>
      </c>
      <c r="AD796" s="5">
        <f>L796*(1+S796)</f>
        <v>47.25</v>
      </c>
    </row>
    <row r="797" spans="1:30">
      <c r="A797" t="s">
        <v>2545</v>
      </c>
      <c r="B797" t="s">
        <v>43</v>
      </c>
      <c r="C797" t="s">
        <v>2539</v>
      </c>
      <c r="D797" t="s">
        <v>2338</v>
      </c>
      <c r="E797" t="s">
        <v>2339</v>
      </c>
      <c r="F797" s="9">
        <v>9</v>
      </c>
      <c r="G797" t="s">
        <v>164</v>
      </c>
      <c r="H797" s="7">
        <v>0</v>
      </c>
      <c r="I797" s="9">
        <v>1</v>
      </c>
      <c r="J797" s="6">
        <f>CEILING(F797*(1+H797),I797)</f>
        <v>9</v>
      </c>
      <c r="K797" s="9">
        <v>1.2</v>
      </c>
      <c r="L797" s="5">
        <f>ROUND(J797*K797,2)</f>
        <v>10.8</v>
      </c>
      <c r="M797" s="9">
        <v>0.04</v>
      </c>
      <c r="N797" s="6">
        <f>ROUND(F797*M797,3)</f>
        <v>0.36</v>
      </c>
      <c r="O797" s="5">
        <f>'Labor rates'!B12</f>
        <v>68</v>
      </c>
      <c r="P797" s="5">
        <f>ROUND(N797*O797,2)</f>
        <v>24.48</v>
      </c>
      <c r="Q797" s="9">
        <v>0</v>
      </c>
      <c r="R797" s="5">
        <f>ROUND(L797+P797+Q797,2)</f>
        <v>35.28</v>
      </c>
      <c r="S797" s="7">
        <v>0.25</v>
      </c>
      <c r="T797" s="5">
        <f>ROUND(R797*(1-S797),2)</f>
        <v>26.46</v>
      </c>
      <c r="U797" s="5">
        <f>ROUND(R797*(1+S797),2)</f>
        <v>44.1</v>
      </c>
      <c r="V797" t="s">
        <v>2334</v>
      </c>
      <c r="W797" t="s">
        <v>2335</v>
      </c>
      <c r="X797" t="s">
        <v>2340</v>
      </c>
      <c r="Y797" t="s">
        <v>98</v>
      </c>
      <c r="Z797" t="s">
        <v>325</v>
      </c>
      <c r="AA797" s="6">
        <f>J797/I797</f>
        <v>9.0</v>
      </c>
      <c r="AB797" s="6">
        <f>J797-F797</f>
        <v>0.0</v>
      </c>
      <c r="AC797" s="5">
        <f>L797*(1-S797)</f>
        <v>8.100000000000001</v>
      </c>
      <c r="AD797" s="5">
        <f>L797*(1+S797)</f>
        <v>13.5</v>
      </c>
    </row>
    <row r="798" spans="1:30">
      <c r="A798" t="s">
        <v>2546</v>
      </c>
      <c r="B798" t="s">
        <v>43</v>
      </c>
      <c r="C798" t="s">
        <v>2547</v>
      </c>
      <c r="D798" t="s">
        <v>2548</v>
      </c>
      <c r="E798" t="s">
        <v>2549</v>
      </c>
      <c r="F798" s="9">
        <v>20</v>
      </c>
      <c r="G798" t="s">
        <v>164</v>
      </c>
      <c r="H798" s="7">
        <v>0</v>
      </c>
      <c r="I798" s="9">
        <v>1</v>
      </c>
      <c r="J798" s="6">
        <f>CEILING(F798*(1+H798),I798)</f>
        <v>20</v>
      </c>
      <c r="K798" s="9">
        <v>4</v>
      </c>
      <c r="L798" s="5">
        <f>ROUND(J798*K798,2)</f>
        <v>80.0</v>
      </c>
      <c r="M798" s="9">
        <v>0.18</v>
      </c>
      <c r="N798" s="6">
        <f>ROUND(F798*M798,3)</f>
        <v>3.6</v>
      </c>
      <c r="O798" s="5">
        <f>'Labor rates'!B12</f>
        <v>68</v>
      </c>
      <c r="P798" s="5">
        <f>ROUND(N798*O798,2)</f>
        <v>244.8</v>
      </c>
      <c r="Q798" s="9">
        <v>0</v>
      </c>
      <c r="R798" s="5">
        <f>ROUND(L798+P798+Q798,2)</f>
        <v>324.8</v>
      </c>
      <c r="S798" s="7">
        <v>0.25</v>
      </c>
      <c r="T798" s="5">
        <f>ROUND(R798*(1-S798),2)</f>
        <v>243.6</v>
      </c>
      <c r="U798" s="5">
        <f>ROUND(R798*(1+S798),2)</f>
        <v>406.0</v>
      </c>
      <c r="V798" t="s">
        <v>95</v>
      </c>
      <c r="W798" t="s">
        <v>2550</v>
      </c>
      <c r="X798" t="s">
        <v>2551</v>
      </c>
      <c r="Y798" t="s">
        <v>98</v>
      </c>
      <c r="Z798" t="s">
        <v>325</v>
      </c>
      <c r="AA798" s="6">
        <f>J798/I798</f>
        <v>20.0</v>
      </c>
      <c r="AB798" s="6">
        <f>J798-F798</f>
        <v>0.0</v>
      </c>
      <c r="AC798" s="5">
        <f>L798*(1-S798)</f>
        <v>60.0</v>
      </c>
      <c r="AD798" s="5">
        <f>L798*(1+S798)</f>
        <v>100.0</v>
      </c>
    </row>
    <row r="799" spans="1:30">
      <c r="A799" t="s">
        <v>2552</v>
      </c>
      <c r="B799" t="s">
        <v>43</v>
      </c>
      <c r="C799" t="s">
        <v>2547</v>
      </c>
      <c r="D799" t="s">
        <v>2553</v>
      </c>
      <c r="E799" t="s">
        <v>2554</v>
      </c>
      <c r="F799" s="9">
        <v>14</v>
      </c>
      <c r="G799" t="s">
        <v>164</v>
      </c>
      <c r="H799" s="7">
        <v>0</v>
      </c>
      <c r="I799" s="9">
        <v>1</v>
      </c>
      <c r="J799" s="6">
        <f>CEILING(F799*(1+H799),I799)</f>
        <v>14</v>
      </c>
      <c r="K799" s="9">
        <v>6</v>
      </c>
      <c r="L799" s="5">
        <f>ROUND(J799*K799,2)</f>
        <v>84.0</v>
      </c>
      <c r="M799" s="9">
        <v>0.22</v>
      </c>
      <c r="N799" s="6">
        <f>ROUND(F799*M799,3)</f>
        <v>3.08</v>
      </c>
      <c r="O799" s="5">
        <f>'Labor rates'!B12</f>
        <v>68</v>
      </c>
      <c r="P799" s="5">
        <f>ROUND(N799*O799,2)</f>
        <v>209.44</v>
      </c>
      <c r="Q799" s="9">
        <v>0</v>
      </c>
      <c r="R799" s="5">
        <f>ROUND(L799+P799+Q799,2)</f>
        <v>293.44</v>
      </c>
      <c r="S799" s="7">
        <v>0.25</v>
      </c>
      <c r="T799" s="5">
        <f>ROUND(R799*(1-S799),2)</f>
        <v>220.08</v>
      </c>
      <c r="U799" s="5">
        <f>ROUND(R799*(1+S799),2)</f>
        <v>366.8</v>
      </c>
      <c r="V799" t="s">
        <v>95</v>
      </c>
      <c r="W799" t="s">
        <v>2550</v>
      </c>
      <c r="X799" t="s">
        <v>2555</v>
      </c>
      <c r="Y799" t="s">
        <v>98</v>
      </c>
      <c r="Z799" t="s">
        <v>325</v>
      </c>
      <c r="AA799" s="6">
        <f>J799/I799</f>
        <v>14.0</v>
      </c>
      <c r="AB799" s="6">
        <f>J799-F799</f>
        <v>0.0</v>
      </c>
      <c r="AC799" s="5">
        <f>L799*(1-S799)</f>
        <v>63.0</v>
      </c>
      <c r="AD799" s="5">
        <f>L799*(1+S799)</f>
        <v>105.0</v>
      </c>
    </row>
    <row r="800" spans="1:30">
      <c r="A800" t="s">
        <v>2556</v>
      </c>
      <c r="B800" t="s">
        <v>43</v>
      </c>
      <c r="C800" t="s">
        <v>2547</v>
      </c>
      <c r="D800" t="s">
        <v>2557</v>
      </c>
      <c r="E800" t="s">
        <v>2558</v>
      </c>
      <c r="F800" s="9">
        <v>6</v>
      </c>
      <c r="G800" t="s">
        <v>164</v>
      </c>
      <c r="H800" s="7">
        <v>0</v>
      </c>
      <c r="I800" s="9">
        <v>1</v>
      </c>
      <c r="J800" s="6">
        <f>CEILING(F800*(1+H800),I800)</f>
        <v>6</v>
      </c>
      <c r="K800" s="9">
        <v>8</v>
      </c>
      <c r="L800" s="5">
        <f>ROUND(J800*K800,2)</f>
        <v>48.0</v>
      </c>
      <c r="M800" s="9">
        <v>0.26</v>
      </c>
      <c r="N800" s="6">
        <f>ROUND(F800*M800,3)</f>
        <v>1.56</v>
      </c>
      <c r="O800" s="5">
        <f>'Labor rates'!B12</f>
        <v>68</v>
      </c>
      <c r="P800" s="5">
        <f>ROUND(N800*O800,2)</f>
        <v>106.08</v>
      </c>
      <c r="Q800" s="9">
        <v>0</v>
      </c>
      <c r="R800" s="5">
        <f>ROUND(L800+P800+Q800,2)</f>
        <v>154.08</v>
      </c>
      <c r="S800" s="7">
        <v>0.25</v>
      </c>
      <c r="T800" s="5">
        <f>ROUND(R800*(1-S800),2)</f>
        <v>115.56</v>
      </c>
      <c r="U800" s="5">
        <f>ROUND(R800*(1+S800),2)</f>
        <v>192.6</v>
      </c>
      <c r="V800" t="s">
        <v>95</v>
      </c>
      <c r="W800" t="s">
        <v>2550</v>
      </c>
      <c r="X800" t="s">
        <v>2559</v>
      </c>
      <c r="Y800" t="s">
        <v>98</v>
      </c>
      <c r="Z800" t="s">
        <v>325</v>
      </c>
      <c r="AA800" s="6">
        <f>J800/I800</f>
        <v>6.0</v>
      </c>
      <c r="AB800" s="6">
        <f>J800-F800</f>
        <v>0.0</v>
      </c>
      <c r="AC800" s="5">
        <f>L800*(1-S800)</f>
        <v>36.0</v>
      </c>
      <c r="AD800" s="5">
        <f>L800*(1+S800)</f>
        <v>60.0</v>
      </c>
    </row>
    <row r="801" spans="1:30">
      <c r="A801" t="s">
        <v>2560</v>
      </c>
      <c r="B801" t="s">
        <v>43</v>
      </c>
      <c r="C801" t="s">
        <v>2547</v>
      </c>
      <c r="D801" t="s">
        <v>2561</v>
      </c>
      <c r="E801" t="s">
        <v>2562</v>
      </c>
      <c r="F801" s="9">
        <v>20</v>
      </c>
      <c r="G801" t="s">
        <v>164</v>
      </c>
      <c r="H801" s="7">
        <v>0</v>
      </c>
      <c r="I801" s="9">
        <v>1</v>
      </c>
      <c r="J801" s="6">
        <f>CEILING(F801*(1+H801),I801)</f>
        <v>20</v>
      </c>
      <c r="K801" s="9">
        <v>1.2</v>
      </c>
      <c r="L801" s="5">
        <f>ROUND(J801*K801,2)</f>
        <v>24.0</v>
      </c>
      <c r="M801" s="9">
        <v>0.04</v>
      </c>
      <c r="N801" s="6">
        <f>ROUND(F801*M801,3)</f>
        <v>0.8</v>
      </c>
      <c r="O801" s="5">
        <f>'Labor rates'!B12</f>
        <v>68</v>
      </c>
      <c r="P801" s="5">
        <f>ROUND(N801*O801,2)</f>
        <v>54.4</v>
      </c>
      <c r="Q801" s="9">
        <v>0</v>
      </c>
      <c r="R801" s="5">
        <f>ROUND(L801+P801+Q801,2)</f>
        <v>78.4</v>
      </c>
      <c r="S801" s="7">
        <v>0.25</v>
      </c>
      <c r="T801" s="5">
        <f>ROUND(R801*(1-S801),2)</f>
        <v>58.8</v>
      </c>
      <c r="U801" s="5">
        <f>ROUND(R801*(1+S801),2)</f>
        <v>98.0</v>
      </c>
      <c r="V801" t="s">
        <v>95</v>
      </c>
      <c r="W801" t="s">
        <v>2550</v>
      </c>
      <c r="X801" t="s">
        <v>2563</v>
      </c>
      <c r="Y801" t="s">
        <v>98</v>
      </c>
      <c r="Z801" t="s">
        <v>325</v>
      </c>
      <c r="AA801" s="6">
        <f>J801/I801</f>
        <v>20.0</v>
      </c>
      <c r="AB801" s="6">
        <f>J801-F801</f>
        <v>0.0</v>
      </c>
      <c r="AC801" s="5">
        <f>L801*(1-S801)</f>
        <v>18.0</v>
      </c>
      <c r="AD801" s="5">
        <f>L801*(1+S801)</f>
        <v>30.0</v>
      </c>
    </row>
    <row r="802" spans="1:30">
      <c r="A802" t="s">
        <v>2564</v>
      </c>
      <c r="B802" t="s">
        <v>43</v>
      </c>
      <c r="C802" t="s">
        <v>2547</v>
      </c>
      <c r="D802" t="s">
        <v>2565</v>
      </c>
      <c r="E802" t="s">
        <v>2566</v>
      </c>
      <c r="F802" s="9">
        <v>14</v>
      </c>
      <c r="G802" t="s">
        <v>164</v>
      </c>
      <c r="H802" s="7">
        <v>0</v>
      </c>
      <c r="I802" s="9">
        <v>1</v>
      </c>
      <c r="J802" s="6">
        <f>CEILING(F802*(1+H802),I802)</f>
        <v>14</v>
      </c>
      <c r="K802" s="9">
        <v>2</v>
      </c>
      <c r="L802" s="5">
        <f>ROUND(J802*K802,2)</f>
        <v>28.0</v>
      </c>
      <c r="M802" s="9">
        <v>0.04</v>
      </c>
      <c r="N802" s="6">
        <f>ROUND(F802*M802,3)</f>
        <v>0.56</v>
      </c>
      <c r="O802" s="5">
        <f>'Labor rates'!B12</f>
        <v>68</v>
      </c>
      <c r="P802" s="5">
        <f>ROUND(N802*O802,2)</f>
        <v>38.08</v>
      </c>
      <c r="Q802" s="9">
        <v>0</v>
      </c>
      <c r="R802" s="5">
        <f>ROUND(L802+P802+Q802,2)</f>
        <v>66.08</v>
      </c>
      <c r="S802" s="7">
        <v>0.25</v>
      </c>
      <c r="T802" s="5">
        <f>ROUND(R802*(1-S802),2)</f>
        <v>49.56</v>
      </c>
      <c r="U802" s="5">
        <f>ROUND(R802*(1+S802),2)</f>
        <v>82.6</v>
      </c>
      <c r="V802" t="s">
        <v>95</v>
      </c>
      <c r="W802" t="s">
        <v>2550</v>
      </c>
      <c r="X802" t="s">
        <v>2563</v>
      </c>
      <c r="Y802" t="s">
        <v>98</v>
      </c>
      <c r="Z802" t="s">
        <v>325</v>
      </c>
      <c r="AA802" s="6">
        <f>J802/I802</f>
        <v>14.0</v>
      </c>
      <c r="AB802" s="6">
        <f>J802-F802</f>
        <v>0.0</v>
      </c>
      <c r="AC802" s="5">
        <f>L802*(1-S802)</f>
        <v>21.0</v>
      </c>
      <c r="AD802" s="5">
        <f>L802*(1+S802)</f>
        <v>35.0</v>
      </c>
    </row>
    <row r="803" spans="1:30">
      <c r="A803" t="s">
        <v>2567</v>
      </c>
      <c r="B803" t="s">
        <v>43</v>
      </c>
      <c r="C803" t="s">
        <v>2547</v>
      </c>
      <c r="D803" t="s">
        <v>2568</v>
      </c>
      <c r="E803" t="s">
        <v>2569</v>
      </c>
      <c r="F803" s="9">
        <v>6</v>
      </c>
      <c r="G803" t="s">
        <v>164</v>
      </c>
      <c r="H803" s="7">
        <v>0</v>
      </c>
      <c r="I803" s="9">
        <v>1</v>
      </c>
      <c r="J803" s="6">
        <f>CEILING(F803*(1+H803),I803)</f>
        <v>6</v>
      </c>
      <c r="K803" s="9">
        <v>3</v>
      </c>
      <c r="L803" s="5">
        <f>ROUND(J803*K803,2)</f>
        <v>18.0</v>
      </c>
      <c r="M803" s="9">
        <v>0.05</v>
      </c>
      <c r="N803" s="6">
        <f>ROUND(F803*M803,3)</f>
        <v>0.3</v>
      </c>
      <c r="O803" s="5">
        <f>'Labor rates'!B12</f>
        <v>68</v>
      </c>
      <c r="P803" s="5">
        <f>ROUND(N803*O803,2)</f>
        <v>20.4</v>
      </c>
      <c r="Q803" s="9">
        <v>0</v>
      </c>
      <c r="R803" s="5">
        <f>ROUND(L803+P803+Q803,2)</f>
        <v>38.4</v>
      </c>
      <c r="S803" s="7">
        <v>0.25</v>
      </c>
      <c r="T803" s="5">
        <f>ROUND(R803*(1-S803),2)</f>
        <v>28.8</v>
      </c>
      <c r="U803" s="5">
        <f>ROUND(R803*(1+S803),2)</f>
        <v>48.0</v>
      </c>
      <c r="V803" t="s">
        <v>95</v>
      </c>
      <c r="W803" t="s">
        <v>2550</v>
      </c>
      <c r="X803" t="s">
        <v>2563</v>
      </c>
      <c r="Y803" t="s">
        <v>98</v>
      </c>
      <c r="Z803" t="s">
        <v>325</v>
      </c>
      <c r="AA803" s="6">
        <f>J803/I803</f>
        <v>6.0</v>
      </c>
      <c r="AB803" s="6">
        <f>J803-F803</f>
        <v>0.0</v>
      </c>
      <c r="AC803" s="5">
        <f>L803*(1-S803)</f>
        <v>13.5</v>
      </c>
      <c r="AD803" s="5">
        <f>L803*(1+S803)</f>
        <v>22.5</v>
      </c>
    </row>
    <row r="804" spans="1:30">
      <c r="A804" t="s">
        <v>2570</v>
      </c>
      <c r="B804" t="s">
        <v>43</v>
      </c>
      <c r="C804" t="s">
        <v>2547</v>
      </c>
      <c r="D804" t="s">
        <v>2571</v>
      </c>
      <c r="E804" t="s">
        <v>2572</v>
      </c>
      <c r="F804" s="9">
        <v>12</v>
      </c>
      <c r="G804" t="s">
        <v>164</v>
      </c>
      <c r="H804" s="7">
        <v>0</v>
      </c>
      <c r="I804" s="9">
        <v>1</v>
      </c>
      <c r="J804" s="6">
        <f>CEILING(F804*(1+H804),I804)</f>
        <v>12</v>
      </c>
      <c r="K804" s="9">
        <v>25</v>
      </c>
      <c r="L804" s="5">
        <f>ROUND(J804*K804,2)</f>
        <v>300.0</v>
      </c>
      <c r="M804" s="9">
        <v>0.05</v>
      </c>
      <c r="N804" s="6">
        <f>ROUND(F804*M804,3)</f>
        <v>0.6</v>
      </c>
      <c r="O804" s="5">
        <f>'Labor rates'!B12</f>
        <v>68</v>
      </c>
      <c r="P804" s="5">
        <f>ROUND(N804*O804,2)</f>
        <v>40.8</v>
      </c>
      <c r="Q804" s="9">
        <v>0</v>
      </c>
      <c r="R804" s="5">
        <f>ROUND(L804+P804+Q804,2)</f>
        <v>340.8</v>
      </c>
      <c r="S804" s="7">
        <v>0.25</v>
      </c>
      <c r="T804" s="5">
        <f>ROUND(R804*(1-S804),2)</f>
        <v>255.6</v>
      </c>
      <c r="U804" s="5">
        <f>ROUND(R804*(1+S804),2)</f>
        <v>426.0</v>
      </c>
      <c r="V804" t="s">
        <v>95</v>
      </c>
      <c r="W804" t="s">
        <v>2550</v>
      </c>
      <c r="X804" t="s">
        <v>2573</v>
      </c>
      <c r="Y804" t="s">
        <v>98</v>
      </c>
      <c r="Z804" t="s">
        <v>325</v>
      </c>
      <c r="AA804" s="6">
        <f>J804/I804</f>
        <v>12.0</v>
      </c>
      <c r="AB804" s="6">
        <f>J804-F804</f>
        <v>0.0</v>
      </c>
      <c r="AC804" s="5">
        <f>L804*(1-S804)</f>
        <v>225.0</v>
      </c>
      <c r="AD804" s="5">
        <f>L804*(1+S804)</f>
        <v>375.0</v>
      </c>
    </row>
    <row r="805" spans="1:30">
      <c r="A805" t="s">
        <v>2574</v>
      </c>
      <c r="B805" t="s">
        <v>43</v>
      </c>
      <c r="C805" t="s">
        <v>2547</v>
      </c>
      <c r="D805" t="s">
        <v>2575</v>
      </c>
      <c r="E805" t="s">
        <v>2576</v>
      </c>
      <c r="F805" s="9">
        <v>5</v>
      </c>
      <c r="G805" t="s">
        <v>164</v>
      </c>
      <c r="H805" s="7">
        <v>0</v>
      </c>
      <c r="I805" s="9">
        <v>1</v>
      </c>
      <c r="J805" s="6">
        <f>CEILING(F805*(1+H805),I805)</f>
        <v>5</v>
      </c>
      <c r="K805" s="9">
        <v>22</v>
      </c>
      <c r="L805" s="5">
        <f>ROUND(J805*K805,2)</f>
        <v>110.0</v>
      </c>
      <c r="M805" s="9">
        <v>0.05</v>
      </c>
      <c r="N805" s="6">
        <f>ROUND(F805*M805,3)</f>
        <v>0.25</v>
      </c>
      <c r="O805" s="5">
        <f>'Labor rates'!B12</f>
        <v>68</v>
      </c>
      <c r="P805" s="5">
        <f>ROUND(N805*O805,2)</f>
        <v>17.0</v>
      </c>
      <c r="Q805" s="9">
        <v>0</v>
      </c>
      <c r="R805" s="5">
        <f>ROUND(L805+P805+Q805,2)</f>
        <v>127.0</v>
      </c>
      <c r="S805" s="7">
        <v>0.25</v>
      </c>
      <c r="T805" s="5">
        <f>ROUND(R805*(1-S805),2)</f>
        <v>95.25</v>
      </c>
      <c r="U805" s="5">
        <f>ROUND(R805*(1+S805),2)</f>
        <v>158.75</v>
      </c>
      <c r="V805" t="s">
        <v>95</v>
      </c>
      <c r="W805" t="s">
        <v>2550</v>
      </c>
      <c r="X805" t="s">
        <v>2577</v>
      </c>
      <c r="Y805" t="s">
        <v>98</v>
      </c>
      <c r="Z805" t="s">
        <v>325</v>
      </c>
      <c r="AA805" s="6">
        <f>J805/I805</f>
        <v>5.0</v>
      </c>
      <c r="AB805" s="6">
        <f>J805-F805</f>
        <v>0.0</v>
      </c>
      <c r="AC805" s="5">
        <f>L805*(1-S805)</f>
        <v>82.5</v>
      </c>
      <c r="AD805" s="5">
        <f>L805*(1+S805)</f>
        <v>137.5</v>
      </c>
    </row>
    <row r="806" spans="1:30">
      <c r="A806" t="s">
        <v>2578</v>
      </c>
      <c r="B806" t="s">
        <v>43</v>
      </c>
      <c r="C806" t="s">
        <v>2547</v>
      </c>
      <c r="D806" t="s">
        <v>2579</v>
      </c>
      <c r="E806" t="s">
        <v>2580</v>
      </c>
      <c r="F806" s="9">
        <v>9</v>
      </c>
      <c r="G806" t="s">
        <v>164</v>
      </c>
      <c r="H806" s="7">
        <v>0</v>
      </c>
      <c r="I806" s="9">
        <v>1</v>
      </c>
      <c r="J806" s="6">
        <f>CEILING(F806*(1+H806),I806)</f>
        <v>9</v>
      </c>
      <c r="K806" s="9">
        <v>3</v>
      </c>
      <c r="L806" s="5">
        <f>ROUND(J806*K806,2)</f>
        <v>27.0</v>
      </c>
      <c r="M806" s="9">
        <v>0</v>
      </c>
      <c r="N806" s="6">
        <f>ROUND(F806*M806,3)</f>
        <v>0.0</v>
      </c>
      <c r="O806" s="5">
        <f>'Labor rates'!B12</f>
        <v>68</v>
      </c>
      <c r="P806" s="5">
        <f>ROUND(N806*O806,2)</f>
        <v>0.0</v>
      </c>
      <c r="Q806" s="9">
        <v>0</v>
      </c>
      <c r="R806" s="5">
        <f>ROUND(L806+P806+Q806,2)</f>
        <v>27.0</v>
      </c>
      <c r="S806" s="7">
        <v>0.25</v>
      </c>
      <c r="T806" s="5">
        <f>ROUND(R806*(1-S806),2)</f>
        <v>20.25</v>
      </c>
      <c r="U806" s="5">
        <f>ROUND(R806*(1+S806),2)</f>
        <v>33.75</v>
      </c>
      <c r="V806" t="s">
        <v>95</v>
      </c>
      <c r="W806" t="s">
        <v>2550</v>
      </c>
      <c r="X806" t="s">
        <v>2581</v>
      </c>
      <c r="Y806" t="s">
        <v>98</v>
      </c>
      <c r="Z806" t="s">
        <v>325</v>
      </c>
      <c r="AA806" s="6">
        <f>J806/I806</f>
        <v>9.0</v>
      </c>
      <c r="AB806" s="6">
        <f>J806-F806</f>
        <v>0.0</v>
      </c>
      <c r="AC806" s="5">
        <f>L806*(1-S806)</f>
        <v>20.25</v>
      </c>
      <c r="AD806" s="5">
        <f>L806*(1+S806)</f>
        <v>33.75</v>
      </c>
    </row>
    <row r="807" spans="1:30">
      <c r="A807" t="s">
        <v>2582</v>
      </c>
      <c r="B807" t="s">
        <v>43</v>
      </c>
      <c r="C807" t="s">
        <v>2547</v>
      </c>
      <c r="D807" t="s">
        <v>2583</v>
      </c>
      <c r="E807" t="s">
        <v>2584</v>
      </c>
      <c r="F807" s="9">
        <v>9</v>
      </c>
      <c r="G807" t="s">
        <v>164</v>
      </c>
      <c r="H807" s="7">
        <v>0</v>
      </c>
      <c r="I807" s="9">
        <v>1</v>
      </c>
      <c r="J807" s="6">
        <f>CEILING(F807*(1+H807),I807)</f>
        <v>9</v>
      </c>
      <c r="K807" s="9">
        <v>22</v>
      </c>
      <c r="L807" s="5">
        <f>ROUND(J807*K807,2)</f>
        <v>198.0</v>
      </c>
      <c r="M807" s="9">
        <v>0.18</v>
      </c>
      <c r="N807" s="6">
        <f>ROUND(F807*M807,3)</f>
        <v>1.62</v>
      </c>
      <c r="O807" s="5">
        <f>'Labor rates'!B12</f>
        <v>68</v>
      </c>
      <c r="P807" s="5">
        <f>ROUND(N807*O807,2)</f>
        <v>110.16</v>
      </c>
      <c r="Q807" s="9">
        <v>0</v>
      </c>
      <c r="R807" s="5">
        <f>ROUND(L807+P807+Q807,2)</f>
        <v>308.16</v>
      </c>
      <c r="S807" s="7">
        <v>0.25</v>
      </c>
      <c r="T807" s="5">
        <f>ROUND(R807*(1-S807),2)</f>
        <v>231.12</v>
      </c>
      <c r="U807" s="5">
        <f>ROUND(R807*(1+S807),2)</f>
        <v>385.2</v>
      </c>
      <c r="V807" t="s">
        <v>95</v>
      </c>
      <c r="W807" t="s">
        <v>2550</v>
      </c>
      <c r="X807" t="s">
        <v>2585</v>
      </c>
      <c r="Y807" t="s">
        <v>98</v>
      </c>
      <c r="Z807" t="s">
        <v>325</v>
      </c>
      <c r="AA807" s="6">
        <f>J807/I807</f>
        <v>9.0</v>
      </c>
      <c r="AB807" s="6">
        <f>J807-F807</f>
        <v>0.0</v>
      </c>
      <c r="AC807" s="5">
        <f>L807*(1-S807)</f>
        <v>148.5</v>
      </c>
      <c r="AD807" s="5">
        <f>L807*(1+S807)</f>
        <v>247.5</v>
      </c>
    </row>
    <row r="808" spans="1:30">
      <c r="A808" t="s">
        <v>2586</v>
      </c>
      <c r="B808" t="s">
        <v>43</v>
      </c>
      <c r="C808" t="s">
        <v>2547</v>
      </c>
      <c r="D808" t="s">
        <v>2587</v>
      </c>
      <c r="E808" t="s">
        <v>2588</v>
      </c>
      <c r="F808" s="9">
        <v>3</v>
      </c>
      <c r="G808" t="s">
        <v>164</v>
      </c>
      <c r="H808" s="7">
        <v>0</v>
      </c>
      <c r="I808" s="9">
        <v>1</v>
      </c>
      <c r="J808" s="6">
        <f>CEILING(F808*(1+H808),I808)</f>
        <v>3</v>
      </c>
      <c r="K808" s="9">
        <v>65</v>
      </c>
      <c r="L808" s="5">
        <f>ROUND(J808*K808,2)</f>
        <v>195.0</v>
      </c>
      <c r="M808" s="9">
        <v>0.35</v>
      </c>
      <c r="N808" s="6">
        <f>ROUND(F808*M808,3)</f>
        <v>1.05</v>
      </c>
      <c r="O808" s="5">
        <f>'Labor rates'!B12</f>
        <v>68</v>
      </c>
      <c r="P808" s="5">
        <f>ROUND(N808*O808,2)</f>
        <v>71.4</v>
      </c>
      <c r="Q808" s="9">
        <v>0</v>
      </c>
      <c r="R808" s="5">
        <f>ROUND(L808+P808+Q808,2)</f>
        <v>266.4</v>
      </c>
      <c r="S808" s="7">
        <v>0.25</v>
      </c>
      <c r="T808" s="5">
        <f>ROUND(R808*(1-S808),2)</f>
        <v>199.8</v>
      </c>
      <c r="U808" s="5">
        <f>ROUND(R808*(1+S808),2)</f>
        <v>333.0</v>
      </c>
      <c r="V808" t="s">
        <v>95</v>
      </c>
      <c r="W808" t="s">
        <v>2550</v>
      </c>
      <c r="X808" t="s">
        <v>2589</v>
      </c>
      <c r="Y808" t="s">
        <v>98</v>
      </c>
      <c r="Z808" t="s">
        <v>325</v>
      </c>
      <c r="AA808" s="6">
        <f>J808/I808</f>
        <v>3.0</v>
      </c>
      <c r="AB808" s="6">
        <f>J808-F808</f>
        <v>0.0</v>
      </c>
      <c r="AC808" s="5">
        <f>L808*(1-S808)</f>
        <v>146.25</v>
      </c>
      <c r="AD808" s="5">
        <f>L808*(1+S808)</f>
        <v>243.75</v>
      </c>
    </row>
    <row r="809" spans="1:30">
      <c r="A809" t="s">
        <v>2590</v>
      </c>
      <c r="B809" t="s">
        <v>43</v>
      </c>
      <c r="C809" t="s">
        <v>2547</v>
      </c>
      <c r="D809" t="s">
        <v>2591</v>
      </c>
      <c r="E809" t="s">
        <v>2592</v>
      </c>
      <c r="F809" s="9">
        <v>4</v>
      </c>
      <c r="G809" t="s">
        <v>164</v>
      </c>
      <c r="H809" s="7">
        <v>0</v>
      </c>
      <c r="I809" s="9">
        <v>1</v>
      </c>
      <c r="J809" s="6">
        <f>CEILING(F809*(1+H809),I809)</f>
        <v>4</v>
      </c>
      <c r="K809" s="9">
        <v>85</v>
      </c>
      <c r="L809" s="5">
        <f>ROUND(J809*K809,2)</f>
        <v>340.0</v>
      </c>
      <c r="M809" s="9">
        <v>0.45</v>
      </c>
      <c r="N809" s="6">
        <f>ROUND(F809*M809,3)</f>
        <v>1.8</v>
      </c>
      <c r="O809" s="5">
        <f>'Labor rates'!B12</f>
        <v>68</v>
      </c>
      <c r="P809" s="5">
        <f>ROUND(N809*O809,2)</f>
        <v>122.4</v>
      </c>
      <c r="Q809" s="9">
        <v>0</v>
      </c>
      <c r="R809" s="5">
        <f>ROUND(L809+P809+Q809,2)</f>
        <v>462.4</v>
      </c>
      <c r="S809" s="7">
        <v>0.25</v>
      </c>
      <c r="T809" s="5">
        <f>ROUND(R809*(1-S809),2)</f>
        <v>346.8</v>
      </c>
      <c r="U809" s="5">
        <f>ROUND(R809*(1+S809),2)</f>
        <v>578.0</v>
      </c>
      <c r="V809" t="s">
        <v>95</v>
      </c>
      <c r="W809" t="s">
        <v>2550</v>
      </c>
      <c r="X809" t="s">
        <v>2593</v>
      </c>
      <c r="Y809" t="s">
        <v>98</v>
      </c>
      <c r="Z809" t="s">
        <v>325</v>
      </c>
      <c r="AA809" s="6">
        <f>J809/I809</f>
        <v>4.0</v>
      </c>
      <c r="AB809" s="6">
        <f>J809-F809</f>
        <v>0.0</v>
      </c>
      <c r="AC809" s="5">
        <f>L809*(1-S809)</f>
        <v>255.0</v>
      </c>
      <c r="AD809" s="5">
        <f>L809*(1+S809)</f>
        <v>425.0</v>
      </c>
    </row>
    <row r="810" spans="1:30">
      <c r="A810" t="s">
        <v>2594</v>
      </c>
      <c r="B810" t="s">
        <v>43</v>
      </c>
      <c r="C810" t="s">
        <v>2547</v>
      </c>
      <c r="D810" t="s">
        <v>2595</v>
      </c>
      <c r="E810" t="s">
        <v>2596</v>
      </c>
      <c r="F810" s="9">
        <v>4</v>
      </c>
      <c r="G810" t="s">
        <v>164</v>
      </c>
      <c r="H810" s="7">
        <v>0</v>
      </c>
      <c r="I810" s="9">
        <v>1</v>
      </c>
      <c r="J810" s="6">
        <f>CEILING(F810*(1+H810),I810)</f>
        <v>4</v>
      </c>
      <c r="K810" s="9">
        <v>110</v>
      </c>
      <c r="L810" s="5">
        <f>ROUND(J810*K810,2)</f>
        <v>440.0</v>
      </c>
      <c r="M810" s="9">
        <v>0.45</v>
      </c>
      <c r="N810" s="6">
        <f>ROUND(F810*M810,3)</f>
        <v>1.8</v>
      </c>
      <c r="O810" s="5">
        <f>'Labor rates'!B12</f>
        <v>68</v>
      </c>
      <c r="P810" s="5">
        <f>ROUND(N810*O810,2)</f>
        <v>122.4</v>
      </c>
      <c r="Q810" s="9">
        <v>0</v>
      </c>
      <c r="R810" s="5">
        <f>ROUND(L810+P810+Q810,2)</f>
        <v>562.4</v>
      </c>
      <c r="S810" s="7">
        <v>0.25</v>
      </c>
      <c r="T810" s="5">
        <f>ROUND(R810*(1-S810),2)</f>
        <v>421.8</v>
      </c>
      <c r="U810" s="5">
        <f>ROUND(R810*(1+S810),2)</f>
        <v>703.0</v>
      </c>
      <c r="V810" t="s">
        <v>95</v>
      </c>
      <c r="W810" t="s">
        <v>2550</v>
      </c>
      <c r="X810" t="s">
        <v>2597</v>
      </c>
      <c r="Y810" t="s">
        <v>98</v>
      </c>
      <c r="Z810" t="s">
        <v>325</v>
      </c>
      <c r="AA810" s="6">
        <f>J810/I810</f>
        <v>4.0</v>
      </c>
      <c r="AB810" s="6">
        <f>J810-F810</f>
        <v>0.0</v>
      </c>
      <c r="AC810" s="5">
        <f>L810*(1-S810)</f>
        <v>330.0</v>
      </c>
      <c r="AD810" s="5">
        <f>L810*(1+S810)</f>
        <v>550.0</v>
      </c>
    </row>
    <row r="811" spans="1:30">
      <c r="A811" t="s">
        <v>2598</v>
      </c>
      <c r="B811" t="s">
        <v>43</v>
      </c>
      <c r="C811" t="s">
        <v>2547</v>
      </c>
      <c r="D811" t="s">
        <v>2599</v>
      </c>
      <c r="E811" t="s">
        <v>2600</v>
      </c>
      <c r="F811" s="9">
        <v>22</v>
      </c>
      <c r="G811" t="s">
        <v>164</v>
      </c>
      <c r="H811" s="7">
        <v>0</v>
      </c>
      <c r="I811" s="9">
        <v>1</v>
      </c>
      <c r="J811" s="6">
        <f>CEILING(F811*(1+H811),I811)</f>
        <v>22</v>
      </c>
      <c r="K811" s="9">
        <v>5</v>
      </c>
      <c r="L811" s="5">
        <f>ROUND(J811*K811,2)</f>
        <v>110.0</v>
      </c>
      <c r="M811" s="9">
        <v>0.18</v>
      </c>
      <c r="N811" s="6">
        <f>ROUND(F811*M811,3)</f>
        <v>3.96</v>
      </c>
      <c r="O811" s="5">
        <f>'Labor rates'!B12</f>
        <v>68</v>
      </c>
      <c r="P811" s="5">
        <f>ROUND(N811*O811,2)</f>
        <v>269.28</v>
      </c>
      <c r="Q811" s="9">
        <v>0</v>
      </c>
      <c r="R811" s="5">
        <f>ROUND(L811+P811+Q811,2)</f>
        <v>379.28</v>
      </c>
      <c r="S811" s="7">
        <v>0.25</v>
      </c>
      <c r="T811" s="5">
        <f>ROUND(R811*(1-S811),2)</f>
        <v>284.46</v>
      </c>
      <c r="U811" s="5">
        <f>ROUND(R811*(1+S811),2)</f>
        <v>474.1</v>
      </c>
      <c r="V811" t="s">
        <v>95</v>
      </c>
      <c r="W811" t="s">
        <v>2550</v>
      </c>
      <c r="X811" t="s">
        <v>2601</v>
      </c>
      <c r="Y811" t="s">
        <v>98</v>
      </c>
      <c r="Z811" t="s">
        <v>325</v>
      </c>
      <c r="AA811" s="6">
        <f>J811/I811</f>
        <v>22.0</v>
      </c>
      <c r="AB811" s="6">
        <f>J811-F811</f>
        <v>0.0</v>
      </c>
      <c r="AC811" s="5">
        <f>L811*(1-S811)</f>
        <v>82.5</v>
      </c>
      <c r="AD811" s="5">
        <f>L811*(1+S811)</f>
        <v>137.5</v>
      </c>
    </row>
    <row r="812" spans="1:30">
      <c r="A812" t="s">
        <v>2602</v>
      </c>
      <c r="B812" t="s">
        <v>43</v>
      </c>
      <c r="C812" t="s">
        <v>2547</v>
      </c>
      <c r="D812" t="s">
        <v>2603</v>
      </c>
      <c r="E812" t="s">
        <v>2604</v>
      </c>
      <c r="F812" s="9">
        <v>7</v>
      </c>
      <c r="G812" t="s">
        <v>164</v>
      </c>
      <c r="H812" s="7">
        <v>0</v>
      </c>
      <c r="I812" s="9">
        <v>1</v>
      </c>
      <c r="J812" s="6">
        <f>CEILING(F812*(1+H812),I812)</f>
        <v>7</v>
      </c>
      <c r="K812" s="9">
        <v>55</v>
      </c>
      <c r="L812" s="5">
        <f>ROUND(J812*K812,2)</f>
        <v>385.0</v>
      </c>
      <c r="M812" s="9">
        <v>0.25</v>
      </c>
      <c r="N812" s="6">
        <f>ROUND(F812*M812,3)</f>
        <v>1.75</v>
      </c>
      <c r="O812" s="5">
        <f>'Labor rates'!B12</f>
        <v>68</v>
      </c>
      <c r="P812" s="5">
        <f>ROUND(N812*O812,2)</f>
        <v>119.0</v>
      </c>
      <c r="Q812" s="9">
        <v>0</v>
      </c>
      <c r="R812" s="5">
        <f>ROUND(L812+P812+Q812,2)</f>
        <v>504.0</v>
      </c>
      <c r="S812" s="7">
        <v>0.25</v>
      </c>
      <c r="T812" s="5">
        <f>ROUND(R812*(1-S812),2)</f>
        <v>378.0</v>
      </c>
      <c r="U812" s="5">
        <f>ROUND(R812*(1+S812),2)</f>
        <v>630.0</v>
      </c>
      <c r="V812" t="s">
        <v>95</v>
      </c>
      <c r="W812" t="s">
        <v>2550</v>
      </c>
      <c r="X812" t="s">
        <v>2605</v>
      </c>
      <c r="Y812" t="s">
        <v>98</v>
      </c>
      <c r="Z812" t="s">
        <v>325</v>
      </c>
      <c r="AA812" s="6">
        <f>J812/I812</f>
        <v>7.0</v>
      </c>
      <c r="AB812" s="6">
        <f>J812-F812</f>
        <v>0.0</v>
      </c>
      <c r="AC812" s="5">
        <f>L812*(1-S812)</f>
        <v>288.75</v>
      </c>
      <c r="AD812" s="5">
        <f>L812*(1+S812)</f>
        <v>481.25</v>
      </c>
    </row>
    <row r="813" spans="1:30">
      <c r="A813" t="s">
        <v>2606</v>
      </c>
      <c r="B813" t="s">
        <v>43</v>
      </c>
      <c r="C813" t="s">
        <v>2547</v>
      </c>
      <c r="D813" t="s">
        <v>2607</v>
      </c>
      <c r="E813" t="s">
        <v>2608</v>
      </c>
      <c r="F813" s="9">
        <v>7</v>
      </c>
      <c r="G813" t="s">
        <v>164</v>
      </c>
      <c r="H813" s="7">
        <v>0</v>
      </c>
      <c r="I813" s="9">
        <v>1</v>
      </c>
      <c r="J813" s="6">
        <f>CEILING(F813*(1+H813),I813)</f>
        <v>7</v>
      </c>
      <c r="K813" s="9">
        <v>3.5</v>
      </c>
      <c r="L813" s="5">
        <f>ROUND(J813*K813,2)</f>
        <v>24.5</v>
      </c>
      <c r="M813" s="9">
        <v>0.15</v>
      </c>
      <c r="N813" s="6">
        <f>ROUND(F813*M813,3)</f>
        <v>1.05</v>
      </c>
      <c r="O813" s="5">
        <f>'Labor rates'!B12</f>
        <v>68</v>
      </c>
      <c r="P813" s="5">
        <f>ROUND(N813*O813,2)</f>
        <v>71.4</v>
      </c>
      <c r="Q813" s="9">
        <v>0</v>
      </c>
      <c r="R813" s="5">
        <f>ROUND(L813+P813+Q813,2)</f>
        <v>95.9</v>
      </c>
      <c r="S813" s="7">
        <v>0.25</v>
      </c>
      <c r="T813" s="5">
        <f>ROUND(R813*(1-S813),2)</f>
        <v>71.93</v>
      </c>
      <c r="U813" s="5">
        <f>ROUND(R813*(1+S813),2)</f>
        <v>119.88</v>
      </c>
      <c r="V813" t="s">
        <v>95</v>
      </c>
      <c r="W813" t="s">
        <v>2550</v>
      </c>
      <c r="X813" t="s">
        <v>2609</v>
      </c>
      <c r="Y813" t="s">
        <v>98</v>
      </c>
      <c r="Z813" t="s">
        <v>325</v>
      </c>
      <c r="AA813" s="6">
        <f>J813/I813</f>
        <v>7.0</v>
      </c>
      <c r="AB813" s="6">
        <f>J813-F813</f>
        <v>0.0</v>
      </c>
      <c r="AC813" s="5">
        <f>L813*(1-S813)</f>
        <v>18.375</v>
      </c>
      <c r="AD813" s="5">
        <f>L813*(1+S813)</f>
        <v>30.625</v>
      </c>
    </row>
    <row r="814" spans="1:30">
      <c r="A814" t="s">
        <v>2610</v>
      </c>
      <c r="B814" t="s">
        <v>43</v>
      </c>
      <c r="C814" t="s">
        <v>2547</v>
      </c>
      <c r="D814" t="s">
        <v>2611</v>
      </c>
      <c r="E814" t="s">
        <v>2612</v>
      </c>
      <c r="F814" s="9">
        <v>2</v>
      </c>
      <c r="G814" t="s">
        <v>164</v>
      </c>
      <c r="H814" s="7">
        <v>0</v>
      </c>
      <c r="I814" s="9">
        <v>1</v>
      </c>
      <c r="J814" s="6">
        <f>CEILING(F814*(1+H814),I814)</f>
        <v>2</v>
      </c>
      <c r="K814" s="9">
        <v>75</v>
      </c>
      <c r="L814" s="5">
        <f>ROUND(J814*K814,2)</f>
        <v>150.0</v>
      </c>
      <c r="M814" s="9">
        <v>0.55</v>
      </c>
      <c r="N814" s="6">
        <f>ROUND(F814*M814,3)</f>
        <v>1.1</v>
      </c>
      <c r="O814" s="5">
        <f>'Labor rates'!B12</f>
        <v>68</v>
      </c>
      <c r="P814" s="5">
        <f>ROUND(N814*O814,2)</f>
        <v>74.8</v>
      </c>
      <c r="Q814" s="9">
        <v>0</v>
      </c>
      <c r="R814" s="5">
        <f>ROUND(L814+P814+Q814,2)</f>
        <v>224.8</v>
      </c>
      <c r="S814" s="7">
        <v>0.25</v>
      </c>
      <c r="T814" s="5">
        <f>ROUND(R814*(1-S814),2)</f>
        <v>168.6</v>
      </c>
      <c r="U814" s="5">
        <f>ROUND(R814*(1+S814),2)</f>
        <v>281.0</v>
      </c>
      <c r="V814" t="s">
        <v>95</v>
      </c>
      <c r="W814" t="s">
        <v>2550</v>
      </c>
      <c r="X814" t="s">
        <v>2613</v>
      </c>
      <c r="Y814" t="s">
        <v>98</v>
      </c>
      <c r="Z814" t="s">
        <v>325</v>
      </c>
      <c r="AA814" s="6">
        <f>J814/I814</f>
        <v>2.0</v>
      </c>
      <c r="AB814" s="6">
        <f>J814-F814</f>
        <v>0.0</v>
      </c>
      <c r="AC814" s="5">
        <f>L814*(1-S814)</f>
        <v>112.5</v>
      </c>
      <c r="AD814" s="5">
        <f>L814*(1+S814)</f>
        <v>187.5</v>
      </c>
    </row>
    <row r="815" spans="1:30">
      <c r="A815" t="s">
        <v>2614</v>
      </c>
      <c r="B815" t="s">
        <v>43</v>
      </c>
      <c r="C815" t="s">
        <v>2547</v>
      </c>
      <c r="D815" t="s">
        <v>2615</v>
      </c>
      <c r="E815" t="s">
        <v>2616</v>
      </c>
      <c r="F815" s="9">
        <v>2</v>
      </c>
      <c r="G815" t="s">
        <v>164</v>
      </c>
      <c r="H815" s="7">
        <v>0</v>
      </c>
      <c r="I815" s="9">
        <v>1</v>
      </c>
      <c r="J815" s="6">
        <f>CEILING(F815*(1+H815),I815)</f>
        <v>2</v>
      </c>
      <c r="K815" s="9">
        <v>35</v>
      </c>
      <c r="L815" s="5">
        <f>ROUND(J815*K815,2)</f>
        <v>70.0</v>
      </c>
      <c r="M815" s="9">
        <v>0.4</v>
      </c>
      <c r="N815" s="6">
        <f>ROUND(F815*M815,3)</f>
        <v>0.8</v>
      </c>
      <c r="O815" s="5">
        <f>'Labor rates'!B12</f>
        <v>68</v>
      </c>
      <c r="P815" s="5">
        <f>ROUND(N815*O815,2)</f>
        <v>54.4</v>
      </c>
      <c r="Q815" s="9">
        <v>0</v>
      </c>
      <c r="R815" s="5">
        <f>ROUND(L815+P815+Q815,2)</f>
        <v>124.4</v>
      </c>
      <c r="S815" s="7">
        <v>0.25</v>
      </c>
      <c r="T815" s="5">
        <f>ROUND(R815*(1-S815),2)</f>
        <v>93.3</v>
      </c>
      <c r="U815" s="5">
        <f>ROUND(R815*(1+S815),2)</f>
        <v>155.5</v>
      </c>
      <c r="V815" t="s">
        <v>95</v>
      </c>
      <c r="W815" t="s">
        <v>2550</v>
      </c>
      <c r="X815" t="s">
        <v>2617</v>
      </c>
      <c r="Y815" t="s">
        <v>98</v>
      </c>
      <c r="Z815" t="s">
        <v>325</v>
      </c>
      <c r="AA815" s="6">
        <f>J815/I815</f>
        <v>2.0</v>
      </c>
      <c r="AB815" s="6">
        <f>J815-F815</f>
        <v>0.0</v>
      </c>
      <c r="AC815" s="5">
        <f>L815*(1-S815)</f>
        <v>52.5</v>
      </c>
      <c r="AD815" s="5">
        <f>L815*(1+S815)</f>
        <v>87.5</v>
      </c>
    </row>
    <row r="816" spans="1:30">
      <c r="A816" t="s">
        <v>2618</v>
      </c>
      <c r="B816" t="s">
        <v>43</v>
      </c>
      <c r="C816" t="s">
        <v>2547</v>
      </c>
      <c r="D816" t="s">
        <v>2619</v>
      </c>
      <c r="E816" t="s">
        <v>2620</v>
      </c>
      <c r="F816" s="9">
        <v>1</v>
      </c>
      <c r="G816" t="s">
        <v>164</v>
      </c>
      <c r="H816" s="7">
        <v>0</v>
      </c>
      <c r="I816" s="9">
        <v>1</v>
      </c>
      <c r="J816" s="6">
        <f>CEILING(F816*(1+H816),I816)</f>
        <v>1</v>
      </c>
      <c r="K816" s="9">
        <v>32</v>
      </c>
      <c r="L816" s="5">
        <f>ROUND(J816*K816,2)</f>
        <v>32.0</v>
      </c>
      <c r="M816" s="9">
        <v>0.4</v>
      </c>
      <c r="N816" s="6">
        <f>ROUND(F816*M816,3)</f>
        <v>0.4</v>
      </c>
      <c r="O816" s="5">
        <f>'Labor rates'!B12</f>
        <v>68</v>
      </c>
      <c r="P816" s="5">
        <f>ROUND(N816*O816,2)</f>
        <v>27.2</v>
      </c>
      <c r="Q816" s="9">
        <v>0</v>
      </c>
      <c r="R816" s="5">
        <f>ROUND(L816+P816+Q816,2)</f>
        <v>59.2</v>
      </c>
      <c r="S816" s="7">
        <v>0.25</v>
      </c>
      <c r="T816" s="5">
        <f>ROUND(R816*(1-S816),2)</f>
        <v>44.4</v>
      </c>
      <c r="U816" s="5">
        <f>ROUND(R816*(1+S816),2)</f>
        <v>74.0</v>
      </c>
      <c r="V816" t="s">
        <v>95</v>
      </c>
      <c r="W816" t="s">
        <v>2550</v>
      </c>
      <c r="X816" t="s">
        <v>2621</v>
      </c>
      <c r="Y816" t="s">
        <v>98</v>
      </c>
      <c r="Z816" t="s">
        <v>325</v>
      </c>
      <c r="AA816" s="6">
        <f>J816/I816</f>
        <v>1.0</v>
      </c>
      <c r="AB816" s="6">
        <f>J816-F816</f>
        <v>0.0</v>
      </c>
      <c r="AC816" s="5">
        <f>L816*(1-S816)</f>
        <v>24.0</v>
      </c>
      <c r="AD816" s="5">
        <f>L816*(1+S816)</f>
        <v>40.0</v>
      </c>
    </row>
    <row r="817" spans="1:30">
      <c r="A817" t="s">
        <v>2622</v>
      </c>
      <c r="B817" t="s">
        <v>43</v>
      </c>
      <c r="C817" t="s">
        <v>2547</v>
      </c>
      <c r="D817" t="s">
        <v>2623</v>
      </c>
      <c r="E817" t="s">
        <v>2624</v>
      </c>
      <c r="F817" s="9">
        <v>12</v>
      </c>
      <c r="G817" t="s">
        <v>164</v>
      </c>
      <c r="H817" s="7">
        <v>0</v>
      </c>
      <c r="I817" s="9">
        <v>1</v>
      </c>
      <c r="J817" s="6">
        <f>CEILING(F817*(1+H817),I817)</f>
        <v>12</v>
      </c>
      <c r="K817" s="9">
        <v>7</v>
      </c>
      <c r="L817" s="5">
        <f>ROUND(J817*K817,2)</f>
        <v>84.0</v>
      </c>
      <c r="M817" s="9">
        <v>0.25</v>
      </c>
      <c r="N817" s="6">
        <f>ROUND(F817*M817,3)</f>
        <v>3.0</v>
      </c>
      <c r="O817" s="5">
        <f>'Labor rates'!B12</f>
        <v>68</v>
      </c>
      <c r="P817" s="5">
        <f>ROUND(N817*O817,2)</f>
        <v>204.0</v>
      </c>
      <c r="Q817" s="9">
        <v>0</v>
      </c>
      <c r="R817" s="5">
        <f>ROUND(L817+P817+Q817,2)</f>
        <v>288.0</v>
      </c>
      <c r="S817" s="7">
        <v>0.25</v>
      </c>
      <c r="T817" s="5">
        <f>ROUND(R817*(1-S817),2)</f>
        <v>216.0</v>
      </c>
      <c r="U817" s="5">
        <f>ROUND(R817*(1+S817),2)</f>
        <v>360.0</v>
      </c>
      <c r="V817" t="s">
        <v>95</v>
      </c>
      <c r="W817" t="s">
        <v>2550</v>
      </c>
      <c r="X817" t="s">
        <v>2625</v>
      </c>
      <c r="Y817" t="s">
        <v>98</v>
      </c>
      <c r="Z817" t="s">
        <v>325</v>
      </c>
      <c r="AA817" s="6">
        <f>J817/I817</f>
        <v>12.0</v>
      </c>
      <c r="AB817" s="6">
        <f>J817-F817</f>
        <v>0.0</v>
      </c>
      <c r="AC817" s="5">
        <f>L817*(1-S817)</f>
        <v>63.0</v>
      </c>
      <c r="AD817" s="5">
        <f>L817*(1+S817)</f>
        <v>105.0</v>
      </c>
    </row>
    <row r="818" spans="1:30">
      <c r="A818" t="s">
        <v>2626</v>
      </c>
      <c r="B818" t="s">
        <v>43</v>
      </c>
      <c r="C818" t="s">
        <v>2547</v>
      </c>
      <c r="D818" t="s">
        <v>2627</v>
      </c>
      <c r="E818" t="s">
        <v>2628</v>
      </c>
      <c r="F818" s="9">
        <v>350</v>
      </c>
      <c r="G818" t="s">
        <v>164</v>
      </c>
      <c r="H818" s="7">
        <v>0</v>
      </c>
      <c r="I818" s="9">
        <v>1</v>
      </c>
      <c r="J818" s="6">
        <f>CEILING(F818*(1+H818),I818)</f>
        <v>350</v>
      </c>
      <c r="K818" s="9">
        <v>0.4</v>
      </c>
      <c r="L818" s="5">
        <f>ROUND(J818*K818,2)</f>
        <v>140.0</v>
      </c>
      <c r="M818" s="9">
        <v>0.025</v>
      </c>
      <c r="N818" s="6">
        <f>ROUND(F818*M818,3)</f>
        <v>8.75</v>
      </c>
      <c r="O818" s="5">
        <f>'Labor rates'!B12</f>
        <v>68</v>
      </c>
      <c r="P818" s="5">
        <f>ROUND(N818*O818,2)</f>
        <v>595.0</v>
      </c>
      <c r="Q818" s="9">
        <v>0</v>
      </c>
      <c r="R818" s="5">
        <f>ROUND(L818+P818+Q818,2)</f>
        <v>735.0</v>
      </c>
      <c r="S818" s="7">
        <v>0.25</v>
      </c>
      <c r="T818" s="5">
        <f>ROUND(R818*(1-S818),2)</f>
        <v>551.25</v>
      </c>
      <c r="U818" s="5">
        <f>ROUND(R818*(1+S818),2)</f>
        <v>918.75</v>
      </c>
      <c r="V818" t="s">
        <v>95</v>
      </c>
      <c r="W818" t="s">
        <v>2550</v>
      </c>
      <c r="X818" t="s">
        <v>2629</v>
      </c>
      <c r="Y818" t="s">
        <v>98</v>
      </c>
      <c r="Z818" t="s">
        <v>325</v>
      </c>
      <c r="AA818" s="6">
        <f>J818/I818</f>
        <v>350.0</v>
      </c>
      <c r="AB818" s="6">
        <f>J818-F818</f>
        <v>0.0</v>
      </c>
      <c r="AC818" s="5">
        <f>L818*(1-S818)</f>
        <v>105.0</v>
      </c>
      <c r="AD818" s="5">
        <f>L818*(1+S818)</f>
        <v>175.0</v>
      </c>
    </row>
    <row r="819" spans="1:30">
      <c r="A819" t="s">
        <v>2630</v>
      </c>
      <c r="B819" t="s">
        <v>43</v>
      </c>
      <c r="C819" t="s">
        <v>2547</v>
      </c>
      <c r="D819" t="s">
        <v>2631</v>
      </c>
      <c r="E819" t="s">
        <v>2632</v>
      </c>
      <c r="F819" s="9">
        <v>650</v>
      </c>
      <c r="G819" t="s">
        <v>164</v>
      </c>
      <c r="H819" s="7">
        <v>0</v>
      </c>
      <c r="I819" s="9">
        <v>1</v>
      </c>
      <c r="J819" s="6">
        <f>CEILING(F819*(1+H819),I819)</f>
        <v>650</v>
      </c>
      <c r="K819" s="9">
        <v>0.3</v>
      </c>
      <c r="L819" s="5">
        <f>ROUND(J819*K819,2)</f>
        <v>195.0</v>
      </c>
      <c r="M819" s="9">
        <v>0.012</v>
      </c>
      <c r="N819" s="6">
        <f>ROUND(F819*M819,3)</f>
        <v>7.8</v>
      </c>
      <c r="O819" s="5">
        <f>'Labor rates'!B12</f>
        <v>68</v>
      </c>
      <c r="P819" s="5">
        <f>ROUND(N819*O819,2)</f>
        <v>530.4</v>
      </c>
      <c r="Q819" s="9">
        <v>0</v>
      </c>
      <c r="R819" s="5">
        <f>ROUND(L819+P819+Q819,2)</f>
        <v>725.4</v>
      </c>
      <c r="S819" s="7">
        <v>0.25</v>
      </c>
      <c r="T819" s="5">
        <f>ROUND(R819*(1-S819),2)</f>
        <v>544.05</v>
      </c>
      <c r="U819" s="5">
        <f>ROUND(R819*(1+S819),2)</f>
        <v>906.75</v>
      </c>
      <c r="V819" t="s">
        <v>95</v>
      </c>
      <c r="W819" t="s">
        <v>2550</v>
      </c>
      <c r="X819" t="s">
        <v>2633</v>
      </c>
      <c r="Y819" t="s">
        <v>98</v>
      </c>
      <c r="Z819" t="s">
        <v>325</v>
      </c>
      <c r="AA819" s="6">
        <f>J819/I819</f>
        <v>650.0</v>
      </c>
      <c r="AB819" s="6">
        <f>J819-F819</f>
        <v>0.0</v>
      </c>
      <c r="AC819" s="5">
        <f>L819*(1-S819)</f>
        <v>146.25</v>
      </c>
      <c r="AD819" s="5">
        <f>L819*(1+S819)</f>
        <v>243.75</v>
      </c>
    </row>
    <row r="820" spans="1:30">
      <c r="A820" t="s">
        <v>2634</v>
      </c>
      <c r="B820" t="s">
        <v>43</v>
      </c>
      <c r="C820" t="s">
        <v>2547</v>
      </c>
      <c r="D820" t="s">
        <v>2635</v>
      </c>
      <c r="E820" t="s">
        <v>2636</v>
      </c>
      <c r="F820" s="9">
        <v>160</v>
      </c>
      <c r="G820" t="s">
        <v>164</v>
      </c>
      <c r="H820" s="7">
        <v>0</v>
      </c>
      <c r="I820" s="9">
        <v>1</v>
      </c>
      <c r="J820" s="6">
        <f>CEILING(F820*(1+H820),I820)</f>
        <v>160</v>
      </c>
      <c r="K820" s="9">
        <v>0.65</v>
      </c>
      <c r="L820" s="5">
        <f>ROUND(J820*K820,2)</f>
        <v>104.0</v>
      </c>
      <c r="M820" s="9">
        <v>0.04</v>
      </c>
      <c r="N820" s="6">
        <f>ROUND(F820*M820,3)</f>
        <v>6.4</v>
      </c>
      <c r="O820" s="5">
        <f>'Labor rates'!B12</f>
        <v>68</v>
      </c>
      <c r="P820" s="5">
        <f>ROUND(N820*O820,2)</f>
        <v>435.2</v>
      </c>
      <c r="Q820" s="9">
        <v>0</v>
      </c>
      <c r="R820" s="5">
        <f>ROUND(L820+P820+Q820,2)</f>
        <v>539.2</v>
      </c>
      <c r="S820" s="7">
        <v>0.25</v>
      </c>
      <c r="T820" s="5">
        <f>ROUND(R820*(1-S820),2)</f>
        <v>404.4</v>
      </c>
      <c r="U820" s="5">
        <f>ROUND(R820*(1+S820),2)</f>
        <v>674.0</v>
      </c>
      <c r="V820" t="s">
        <v>95</v>
      </c>
      <c r="W820" t="s">
        <v>2550</v>
      </c>
      <c r="X820" t="s">
        <v>2637</v>
      </c>
      <c r="Y820" t="s">
        <v>98</v>
      </c>
      <c r="Z820" t="s">
        <v>325</v>
      </c>
      <c r="AA820" s="6">
        <f>J820/I820</f>
        <v>160.0</v>
      </c>
      <c r="AB820" s="6">
        <f>J820-F820</f>
        <v>0.0</v>
      </c>
      <c r="AC820" s="5">
        <f>L820*(1-S820)</f>
        <v>78.0</v>
      </c>
      <c r="AD820" s="5">
        <f>L820*(1+S820)</f>
        <v>130.0</v>
      </c>
    </row>
    <row r="821" spans="1:30">
      <c r="A821" t="s">
        <v>2638</v>
      </c>
      <c r="B821" t="s">
        <v>43</v>
      </c>
      <c r="C821" t="s">
        <v>2547</v>
      </c>
      <c r="D821" t="s">
        <v>2639</v>
      </c>
      <c r="E821" t="s">
        <v>2640</v>
      </c>
      <c r="F821" s="9">
        <v>1500</v>
      </c>
      <c r="G821" t="s">
        <v>164</v>
      </c>
      <c r="H821" s="7">
        <v>0</v>
      </c>
      <c r="I821" s="9">
        <v>1</v>
      </c>
      <c r="J821" s="6">
        <f>CEILING(F821*(1+H821),I821)</f>
        <v>1500</v>
      </c>
      <c r="K821" s="9">
        <v>0.06</v>
      </c>
      <c r="L821" s="5">
        <f>ROUND(J821*K821,2)</f>
        <v>90.0</v>
      </c>
      <c r="M821" s="9">
        <v>0.006</v>
      </c>
      <c r="N821" s="6">
        <f>ROUND(F821*M821,3)</f>
        <v>9.0</v>
      </c>
      <c r="O821" s="5">
        <f>'Labor rates'!B12</f>
        <v>68</v>
      </c>
      <c r="P821" s="5">
        <f>ROUND(N821*O821,2)</f>
        <v>612.0</v>
      </c>
      <c r="Q821" s="9">
        <v>0</v>
      </c>
      <c r="R821" s="5">
        <f>ROUND(L821+P821+Q821,2)</f>
        <v>702.0</v>
      </c>
      <c r="S821" s="7">
        <v>0.25</v>
      </c>
      <c r="T821" s="5">
        <f>ROUND(R821*(1-S821),2)</f>
        <v>526.5</v>
      </c>
      <c r="U821" s="5">
        <f>ROUND(R821*(1+S821),2)</f>
        <v>877.5</v>
      </c>
      <c r="V821" t="s">
        <v>95</v>
      </c>
      <c r="W821" t="s">
        <v>2550</v>
      </c>
      <c r="X821" t="s">
        <v>2641</v>
      </c>
      <c r="Y821" t="s">
        <v>98</v>
      </c>
      <c r="Z821" t="s">
        <v>325</v>
      </c>
      <c r="AA821" s="6">
        <f>J821/I821</f>
        <v>1500.0</v>
      </c>
      <c r="AB821" s="6">
        <f>J821-F821</f>
        <v>0.0</v>
      </c>
      <c r="AC821" s="5">
        <f>L821*(1-S821)</f>
        <v>67.5</v>
      </c>
      <c r="AD821" s="5">
        <f>L821*(1+S821)</f>
        <v>112.5</v>
      </c>
    </row>
    <row r="822" spans="1:30">
      <c r="A822" t="s">
        <v>2642</v>
      </c>
      <c r="B822" t="s">
        <v>43</v>
      </c>
      <c r="C822" t="s">
        <v>2547</v>
      </c>
      <c r="D822" t="s">
        <v>2643</v>
      </c>
      <c r="E822" t="s">
        <v>2644</v>
      </c>
      <c r="F822" s="9">
        <v>190</v>
      </c>
      <c r="G822" t="s">
        <v>164</v>
      </c>
      <c r="H822" s="7">
        <v>0</v>
      </c>
      <c r="I822" s="9">
        <v>1</v>
      </c>
      <c r="J822" s="6">
        <f>CEILING(F822*(1+H822),I822)</f>
        <v>190</v>
      </c>
      <c r="K822" s="9">
        <v>0.55</v>
      </c>
      <c r="L822" s="5">
        <f>ROUND(J822*K822,2)</f>
        <v>104.5</v>
      </c>
      <c r="M822" s="9">
        <v>0.035</v>
      </c>
      <c r="N822" s="6">
        <f>ROUND(F822*M822,3)</f>
        <v>6.65</v>
      </c>
      <c r="O822" s="5">
        <f>'Labor rates'!B12</f>
        <v>68</v>
      </c>
      <c r="P822" s="5">
        <f>ROUND(N822*O822,2)</f>
        <v>452.2</v>
      </c>
      <c r="Q822" s="9">
        <v>0</v>
      </c>
      <c r="R822" s="5">
        <f>ROUND(L822+P822+Q822,2)</f>
        <v>556.7</v>
      </c>
      <c r="S822" s="7">
        <v>0.25</v>
      </c>
      <c r="T822" s="5">
        <f>ROUND(R822*(1-S822),2)</f>
        <v>417.53</v>
      </c>
      <c r="U822" s="5">
        <f>ROUND(R822*(1+S822),2)</f>
        <v>695.88</v>
      </c>
      <c r="V822" t="s">
        <v>95</v>
      </c>
      <c r="W822" t="s">
        <v>2550</v>
      </c>
      <c r="X822" t="s">
        <v>2645</v>
      </c>
      <c r="Y822" t="s">
        <v>98</v>
      </c>
      <c r="Z822" t="s">
        <v>325</v>
      </c>
      <c r="AA822" s="6">
        <f>J822/I822</f>
        <v>190.0</v>
      </c>
      <c r="AB822" s="6">
        <f>J822-F822</f>
        <v>0.0</v>
      </c>
      <c r="AC822" s="5">
        <f>L822*(1-S822)</f>
        <v>78.375</v>
      </c>
      <c r="AD822" s="5">
        <f>L822*(1+S822)</f>
        <v>130.625</v>
      </c>
    </row>
    <row r="823" spans="1:30">
      <c r="A823" t="s">
        <v>2646</v>
      </c>
      <c r="B823" t="s">
        <v>43</v>
      </c>
      <c r="C823" t="s">
        <v>2547</v>
      </c>
      <c r="D823" t="s">
        <v>2647</v>
      </c>
      <c r="E823" t="s">
        <v>2648</v>
      </c>
      <c r="F823" s="9">
        <v>1200</v>
      </c>
      <c r="G823" t="s">
        <v>164</v>
      </c>
      <c r="H823" s="7">
        <v>0</v>
      </c>
      <c r="I823" s="9">
        <v>1</v>
      </c>
      <c r="J823" s="6">
        <f>CEILING(F823*(1+H823),I823)</f>
        <v>1200</v>
      </c>
      <c r="K823" s="9">
        <v>0.12</v>
      </c>
      <c r="L823" s="5">
        <f>ROUND(J823*K823,2)</f>
        <v>144.0</v>
      </c>
      <c r="M823" s="9">
        <v>0.01</v>
      </c>
      <c r="N823" s="6">
        <f>ROUND(F823*M823,3)</f>
        <v>12.0</v>
      </c>
      <c r="O823" s="5">
        <f>'Labor rates'!B12</f>
        <v>68</v>
      </c>
      <c r="P823" s="5">
        <f>ROUND(N823*O823,2)</f>
        <v>816.0</v>
      </c>
      <c r="Q823" s="9">
        <v>0</v>
      </c>
      <c r="R823" s="5">
        <f>ROUND(L823+P823+Q823,2)</f>
        <v>960.0</v>
      </c>
      <c r="S823" s="7">
        <v>0.25</v>
      </c>
      <c r="T823" s="5">
        <f>ROUND(R823*(1-S823),2)</f>
        <v>720.0</v>
      </c>
      <c r="U823" s="5">
        <f>ROUND(R823*(1+S823),2)</f>
        <v>1200.0</v>
      </c>
      <c r="V823" t="s">
        <v>95</v>
      </c>
      <c r="W823" t="s">
        <v>2550</v>
      </c>
      <c r="X823" t="s">
        <v>2649</v>
      </c>
      <c r="Y823" t="s">
        <v>98</v>
      </c>
      <c r="Z823" t="s">
        <v>325</v>
      </c>
      <c r="AA823" s="6">
        <f>J823/I823</f>
        <v>1200.0</v>
      </c>
      <c r="AB823" s="6">
        <f>J823-F823</f>
        <v>0.0</v>
      </c>
      <c r="AC823" s="5">
        <f>L823*(1-S823)</f>
        <v>108.0</v>
      </c>
      <c r="AD823" s="5">
        <f>L823*(1+S823)</f>
        <v>180.0</v>
      </c>
    </row>
    <row r="824" spans="1:30">
      <c r="A824" t="s">
        <v>2650</v>
      </c>
      <c r="B824" t="s">
        <v>43</v>
      </c>
      <c r="C824" t="s">
        <v>2547</v>
      </c>
      <c r="D824" t="s">
        <v>2651</v>
      </c>
      <c r="E824" t="s">
        <v>2652</v>
      </c>
      <c r="F824" s="9">
        <v>10</v>
      </c>
      <c r="G824" t="s">
        <v>779</v>
      </c>
      <c r="H824" s="7">
        <v>0</v>
      </c>
      <c r="I824" s="9">
        <v>1</v>
      </c>
      <c r="J824" s="6">
        <f>CEILING(F824*(1+H824),I824)</f>
        <v>10</v>
      </c>
      <c r="K824" s="9">
        <v>18</v>
      </c>
      <c r="L824" s="5">
        <f>ROUND(J824*K824,2)</f>
        <v>180.0</v>
      </c>
      <c r="M824" s="9">
        <v>0.12</v>
      </c>
      <c r="N824" s="6">
        <f>ROUND(F824*M824,3)</f>
        <v>1.2</v>
      </c>
      <c r="O824" s="5">
        <f>'Labor rates'!B12</f>
        <v>68</v>
      </c>
      <c r="P824" s="5">
        <f>ROUND(N824*O824,2)</f>
        <v>81.6</v>
      </c>
      <c r="Q824" s="9">
        <v>0</v>
      </c>
      <c r="R824" s="5">
        <f>ROUND(L824+P824+Q824,2)</f>
        <v>261.6</v>
      </c>
      <c r="S824" s="7">
        <v>0.25</v>
      </c>
      <c r="T824" s="5">
        <f>ROUND(R824*(1-S824),2)</f>
        <v>196.2</v>
      </c>
      <c r="U824" s="5">
        <f>ROUND(R824*(1+S824),2)</f>
        <v>327.0</v>
      </c>
      <c r="V824" t="s">
        <v>95</v>
      </c>
      <c r="W824" t="s">
        <v>2550</v>
      </c>
      <c r="X824" t="s">
        <v>2653</v>
      </c>
      <c r="Y824" t="s">
        <v>98</v>
      </c>
      <c r="Z824" t="s">
        <v>325</v>
      </c>
      <c r="AA824" s="6">
        <f>J824/I824</f>
        <v>10.0</v>
      </c>
      <c r="AB824" s="6">
        <f>J824-F824</f>
        <v>0.0</v>
      </c>
      <c r="AC824" s="5">
        <f>L824*(1-S824)</f>
        <v>135.0</v>
      </c>
      <c r="AD824" s="5">
        <f>L824*(1+S824)</f>
        <v>225.0</v>
      </c>
    </row>
    <row r="825" spans="1:30">
      <c r="A825" t="s">
        <v>2654</v>
      </c>
      <c r="B825" t="s">
        <v>43</v>
      </c>
      <c r="C825" t="s">
        <v>2547</v>
      </c>
      <c r="D825" t="s">
        <v>2655</v>
      </c>
      <c r="E825" t="s">
        <v>2656</v>
      </c>
      <c r="F825" s="9">
        <v>200</v>
      </c>
      <c r="G825" t="s">
        <v>164</v>
      </c>
      <c r="H825" s="7">
        <v>0</v>
      </c>
      <c r="I825" s="9">
        <v>1</v>
      </c>
      <c r="J825" s="6">
        <f>CEILING(F825*(1+H825),I825)</f>
        <v>200</v>
      </c>
      <c r="K825" s="9">
        <v>0.15</v>
      </c>
      <c r="L825" s="5">
        <f>ROUND(J825*K825,2)</f>
        <v>30.0</v>
      </c>
      <c r="M825" s="9">
        <v>0.025</v>
      </c>
      <c r="N825" s="6">
        <f>ROUND(F825*M825,3)</f>
        <v>5.0</v>
      </c>
      <c r="O825" s="5">
        <f>'Labor rates'!B12</f>
        <v>68</v>
      </c>
      <c r="P825" s="5">
        <f>ROUND(N825*O825,2)</f>
        <v>340.0</v>
      </c>
      <c r="Q825" s="9">
        <v>0</v>
      </c>
      <c r="R825" s="5">
        <f>ROUND(L825+P825+Q825,2)</f>
        <v>370.0</v>
      </c>
      <c r="S825" s="7">
        <v>0.25</v>
      </c>
      <c r="T825" s="5">
        <f>ROUND(R825*(1-S825),2)</f>
        <v>277.5</v>
      </c>
      <c r="U825" s="5">
        <f>ROUND(R825*(1+S825),2)</f>
        <v>462.5</v>
      </c>
      <c r="V825" t="s">
        <v>95</v>
      </c>
      <c r="W825" t="s">
        <v>2550</v>
      </c>
      <c r="X825" t="s">
        <v>2657</v>
      </c>
      <c r="Y825" t="s">
        <v>98</v>
      </c>
      <c r="Z825" t="s">
        <v>325</v>
      </c>
      <c r="AA825" s="6">
        <f>J825/I825</f>
        <v>200.0</v>
      </c>
      <c r="AB825" s="6">
        <f>J825-F825</f>
        <v>0.0</v>
      </c>
      <c r="AC825" s="5">
        <f>L825*(1-S825)</f>
        <v>22.5</v>
      </c>
      <c r="AD825" s="5">
        <f>L825*(1+S825)</f>
        <v>37.5</v>
      </c>
    </row>
    <row r="826" spans="1:30">
      <c r="A826" t="s">
        <v>2658</v>
      </c>
      <c r="B826" t="s">
        <v>43</v>
      </c>
      <c r="C826" t="s">
        <v>2547</v>
      </c>
      <c r="D826" t="s">
        <v>2659</v>
      </c>
      <c r="E826" t="s">
        <v>2660</v>
      </c>
      <c r="F826" s="9">
        <v>1</v>
      </c>
      <c r="G826" t="s">
        <v>164</v>
      </c>
      <c r="H826" s="7">
        <v>0</v>
      </c>
      <c r="I826" s="9">
        <v>1</v>
      </c>
      <c r="J826" s="6">
        <f>CEILING(F826*(1+H826),I826)</f>
        <v>1</v>
      </c>
      <c r="K826" s="9">
        <v>75</v>
      </c>
      <c r="L826" s="5">
        <f>ROUND(J826*K826,2)</f>
        <v>75.0</v>
      </c>
      <c r="M826" s="9">
        <v>0.6</v>
      </c>
      <c r="N826" s="6">
        <f>ROUND(F826*M826,3)</f>
        <v>0.6</v>
      </c>
      <c r="O826" s="5">
        <f>'Labor rates'!B12</f>
        <v>68</v>
      </c>
      <c r="P826" s="5">
        <f>ROUND(N826*O826,2)</f>
        <v>40.8</v>
      </c>
      <c r="Q826" s="9">
        <v>0</v>
      </c>
      <c r="R826" s="5">
        <f>ROUND(L826+P826+Q826,2)</f>
        <v>115.8</v>
      </c>
      <c r="S826" s="7">
        <v>0.25</v>
      </c>
      <c r="T826" s="5">
        <f>ROUND(R826*(1-S826),2)</f>
        <v>86.85</v>
      </c>
      <c r="U826" s="5">
        <f>ROUND(R826*(1+S826),2)</f>
        <v>144.75</v>
      </c>
      <c r="V826" t="s">
        <v>95</v>
      </c>
      <c r="W826" t="s">
        <v>2550</v>
      </c>
      <c r="X826" t="s">
        <v>2661</v>
      </c>
      <c r="Y826" t="s">
        <v>98</v>
      </c>
      <c r="Z826" t="s">
        <v>325</v>
      </c>
      <c r="AA826" s="6">
        <f>J826/I826</f>
        <v>1.0</v>
      </c>
      <c r="AB826" s="6">
        <f>J826-F826</f>
        <v>0.0</v>
      </c>
      <c r="AC826" s="5">
        <f>L826*(1-S826)</f>
        <v>56.25</v>
      </c>
      <c r="AD826" s="5">
        <f>L826*(1+S826)</f>
        <v>93.75</v>
      </c>
    </row>
    <row r="827" spans="1:30">
      <c r="A827" t="s">
        <v>2662</v>
      </c>
      <c r="B827" t="s">
        <v>43</v>
      </c>
      <c r="C827" t="s">
        <v>2547</v>
      </c>
      <c r="D827" t="s">
        <v>2663</v>
      </c>
      <c r="E827" t="s">
        <v>2664</v>
      </c>
      <c r="F827" s="9">
        <v>70</v>
      </c>
      <c r="G827" t="s">
        <v>94</v>
      </c>
      <c r="H827" s="7">
        <v>0</v>
      </c>
      <c r="I827" s="9">
        <v>1</v>
      </c>
      <c r="J827" s="6">
        <f>CEILING(F827*(1+H827),I827)</f>
        <v>70</v>
      </c>
      <c r="K827" s="9">
        <v>0.18</v>
      </c>
      <c r="L827" s="5">
        <f>ROUND(J827*K827,2)</f>
        <v>12.6</v>
      </c>
      <c r="M827" s="9">
        <v>0.012</v>
      </c>
      <c r="N827" s="6">
        <f>ROUND(F827*M827,3)</f>
        <v>0.84</v>
      </c>
      <c r="O827" s="5">
        <f>'Labor rates'!B12</f>
        <v>68</v>
      </c>
      <c r="P827" s="5">
        <f>ROUND(N827*O827,2)</f>
        <v>57.12</v>
      </c>
      <c r="Q827" s="9">
        <v>0</v>
      </c>
      <c r="R827" s="5">
        <f>ROUND(L827+P827+Q827,2)</f>
        <v>69.72</v>
      </c>
      <c r="S827" s="7">
        <v>0.25</v>
      </c>
      <c r="T827" s="5">
        <f>ROUND(R827*(1-S827),2)</f>
        <v>52.29</v>
      </c>
      <c r="U827" s="5">
        <f>ROUND(R827*(1+S827),2)</f>
        <v>87.15</v>
      </c>
      <c r="V827" t="s">
        <v>95</v>
      </c>
      <c r="W827" t="s">
        <v>2550</v>
      </c>
      <c r="X827" t="s">
        <v>2665</v>
      </c>
      <c r="Y827" t="s">
        <v>98</v>
      </c>
      <c r="Z827" t="s">
        <v>325</v>
      </c>
      <c r="AA827" s="6">
        <f>J827/I827</f>
        <v>70.0</v>
      </c>
      <c r="AB827" s="6">
        <f>J827-F827</f>
        <v>0.0</v>
      </c>
      <c r="AC827" s="5">
        <f>L827*(1-S827)</f>
        <v>9.45</v>
      </c>
      <c r="AD827" s="5">
        <f>L827*(1+S827)</f>
        <v>15.75</v>
      </c>
    </row>
    <row r="828" spans="1:30">
      <c r="A828" t="s">
        <v>2666</v>
      </c>
      <c r="B828" t="s">
        <v>43</v>
      </c>
      <c r="C828" t="s">
        <v>2547</v>
      </c>
      <c r="D828" t="s">
        <v>2667</v>
      </c>
      <c r="E828" t="s">
        <v>2668</v>
      </c>
      <c r="F828" s="9">
        <v>1</v>
      </c>
      <c r="G828" t="s">
        <v>164</v>
      </c>
      <c r="H828" s="7">
        <v>0</v>
      </c>
      <c r="I828" s="9">
        <v>1</v>
      </c>
      <c r="J828" s="6">
        <f>CEILING(F828*(1+H828),I828)</f>
        <v>1</v>
      </c>
      <c r="K828" s="9">
        <v>150</v>
      </c>
      <c r="L828" s="5">
        <f>ROUND(J828*K828,2)</f>
        <v>150.0</v>
      </c>
      <c r="M828" s="9">
        <v>0.3</v>
      </c>
      <c r="N828" s="6">
        <f>ROUND(F828*M828,3)</f>
        <v>0.3</v>
      </c>
      <c r="O828" s="5">
        <f>'Labor rates'!B12</f>
        <v>68</v>
      </c>
      <c r="P828" s="5">
        <f>ROUND(N828*O828,2)</f>
        <v>20.4</v>
      </c>
      <c r="Q828" s="9">
        <v>0</v>
      </c>
      <c r="R828" s="5">
        <f>ROUND(L828+P828+Q828,2)</f>
        <v>170.4</v>
      </c>
      <c r="S828" s="7">
        <v>0.25</v>
      </c>
      <c r="T828" s="5">
        <f>ROUND(R828*(1-S828),2)</f>
        <v>127.8</v>
      </c>
      <c r="U828" s="5">
        <f>ROUND(R828*(1+S828),2)</f>
        <v>213.0</v>
      </c>
      <c r="V828" t="s">
        <v>95</v>
      </c>
      <c r="W828" t="s">
        <v>2550</v>
      </c>
      <c r="X828" t="s">
        <v>2669</v>
      </c>
      <c r="Y828" t="s">
        <v>98</v>
      </c>
      <c r="Z828" t="s">
        <v>325</v>
      </c>
      <c r="AA828" s="6">
        <f>J828/I828</f>
        <v>1.0</v>
      </c>
      <c r="AB828" s="6">
        <f>J828-F828</f>
        <v>0.0</v>
      </c>
      <c r="AC828" s="5">
        <f>L828*(1-S828)</f>
        <v>112.5</v>
      </c>
      <c r="AD828" s="5">
        <f>L828*(1+S828)</f>
        <v>187.5</v>
      </c>
    </row>
    <row r="829" spans="1:30">
      <c r="A829" t="s">
        <v>2670</v>
      </c>
      <c r="B829" t="s">
        <v>43</v>
      </c>
      <c r="C829" t="s">
        <v>2547</v>
      </c>
      <c r="D829" t="s">
        <v>2671</v>
      </c>
      <c r="E829" t="s">
        <v>2672</v>
      </c>
      <c r="F829" s="9">
        <v>1</v>
      </c>
      <c r="G829" t="s">
        <v>164</v>
      </c>
      <c r="H829" s="7">
        <v>0</v>
      </c>
      <c r="I829" s="9">
        <v>1</v>
      </c>
      <c r="J829" s="6">
        <f>CEILING(F829*(1+H829),I829)</f>
        <v>1</v>
      </c>
      <c r="K829" s="9">
        <v>180</v>
      </c>
      <c r="L829" s="5">
        <f>ROUND(J829*K829,2)</f>
        <v>180.0</v>
      </c>
      <c r="M829" s="9">
        <v>0.5</v>
      </c>
      <c r="N829" s="6">
        <f>ROUND(F829*M829,3)</f>
        <v>0.5</v>
      </c>
      <c r="O829" s="5">
        <f>'Labor rates'!B12</f>
        <v>68</v>
      </c>
      <c r="P829" s="5">
        <f>ROUND(N829*O829,2)</f>
        <v>34.0</v>
      </c>
      <c r="Q829" s="9">
        <v>0</v>
      </c>
      <c r="R829" s="5">
        <f>ROUND(L829+P829+Q829,2)</f>
        <v>214.0</v>
      </c>
      <c r="S829" s="7">
        <v>0.25</v>
      </c>
      <c r="T829" s="5">
        <f>ROUND(R829*(1-S829),2)</f>
        <v>160.5</v>
      </c>
      <c r="U829" s="5">
        <f>ROUND(R829*(1+S829),2)</f>
        <v>267.5</v>
      </c>
      <c r="V829" t="s">
        <v>95</v>
      </c>
      <c r="W829" t="s">
        <v>2550</v>
      </c>
      <c r="X829" t="s">
        <v>2673</v>
      </c>
      <c r="Y829" t="s">
        <v>98</v>
      </c>
      <c r="Z829" t="s">
        <v>325</v>
      </c>
      <c r="AA829" s="6">
        <f>J829/I829</f>
        <v>1.0</v>
      </c>
      <c r="AB829" s="6">
        <f>J829-F829</f>
        <v>0.0</v>
      </c>
      <c r="AC829" s="5">
        <f>L829*(1-S829)</f>
        <v>135.0</v>
      </c>
      <c r="AD829" s="5">
        <f>L829*(1+S829)</f>
        <v>225.0</v>
      </c>
    </row>
    <row r="830" spans="1:30">
      <c r="A830" t="s">
        <v>2674</v>
      </c>
      <c r="B830" t="s">
        <v>43</v>
      </c>
      <c r="C830" t="s">
        <v>2547</v>
      </c>
      <c r="D830" t="s">
        <v>2675</v>
      </c>
      <c r="E830" t="s">
        <v>2676</v>
      </c>
      <c r="F830" s="9">
        <v>200</v>
      </c>
      <c r="G830" t="s">
        <v>94</v>
      </c>
      <c r="H830" s="7">
        <v>0</v>
      </c>
      <c r="I830" s="9">
        <v>1</v>
      </c>
      <c r="J830" s="6">
        <f>CEILING(F830*(1+H830),I830)</f>
        <v>200</v>
      </c>
      <c r="K830" s="9">
        <v>0.55</v>
      </c>
      <c r="L830" s="5">
        <f>ROUND(J830*K830,2)</f>
        <v>110.0</v>
      </c>
      <c r="M830" s="9">
        <v>0.015</v>
      </c>
      <c r="N830" s="6">
        <f>ROUND(F830*M830,3)</f>
        <v>3.0</v>
      </c>
      <c r="O830" s="5">
        <f>'Labor rates'!B12</f>
        <v>68</v>
      </c>
      <c r="P830" s="5">
        <f>ROUND(N830*O830,2)</f>
        <v>204.0</v>
      </c>
      <c r="Q830" s="9">
        <v>0</v>
      </c>
      <c r="R830" s="5">
        <f>ROUND(L830+P830+Q830,2)</f>
        <v>314.0</v>
      </c>
      <c r="S830" s="7">
        <v>0.25</v>
      </c>
      <c r="T830" s="5">
        <f>ROUND(R830*(1-S830),2)</f>
        <v>235.5</v>
      </c>
      <c r="U830" s="5">
        <f>ROUND(R830*(1+S830),2)</f>
        <v>392.5</v>
      </c>
      <c r="V830" t="s">
        <v>95</v>
      </c>
      <c r="W830" t="s">
        <v>2550</v>
      </c>
      <c r="X830" t="s">
        <v>2677</v>
      </c>
      <c r="Y830" t="s">
        <v>98</v>
      </c>
      <c r="Z830" t="s">
        <v>325</v>
      </c>
      <c r="AA830" s="6">
        <f>J830/I830</f>
        <v>200.0</v>
      </c>
      <c r="AB830" s="6">
        <f>J830-F830</f>
        <v>0.0</v>
      </c>
      <c r="AC830" s="5">
        <f>L830*(1-S830)</f>
        <v>82.5</v>
      </c>
      <c r="AD830" s="5">
        <f>L830*(1+S830)</f>
        <v>137.5</v>
      </c>
    </row>
    <row r="831" spans="1:30">
      <c r="A831" t="s">
        <v>2678</v>
      </c>
      <c r="B831" t="s">
        <v>43</v>
      </c>
      <c r="C831" t="s">
        <v>2547</v>
      </c>
      <c r="D831" t="s">
        <v>2679</v>
      </c>
      <c r="E831" t="s">
        <v>2680</v>
      </c>
      <c r="F831" s="9">
        <v>8</v>
      </c>
      <c r="G831" t="s">
        <v>164</v>
      </c>
      <c r="H831" s="7">
        <v>0</v>
      </c>
      <c r="I831" s="9">
        <v>1</v>
      </c>
      <c r="J831" s="6">
        <f>CEILING(F831*(1+H831),I831)</f>
        <v>8</v>
      </c>
      <c r="K831" s="9">
        <v>55</v>
      </c>
      <c r="L831" s="5">
        <f>ROUND(J831*K831,2)</f>
        <v>440.0</v>
      </c>
      <c r="M831" s="9">
        <v>0.3</v>
      </c>
      <c r="N831" s="6">
        <f>ROUND(F831*M831,3)</f>
        <v>2.4</v>
      </c>
      <c r="O831" s="5">
        <f>'Labor rates'!B12</f>
        <v>68</v>
      </c>
      <c r="P831" s="5">
        <f>ROUND(N831*O831,2)</f>
        <v>163.2</v>
      </c>
      <c r="Q831" s="9">
        <v>0</v>
      </c>
      <c r="R831" s="5">
        <f>ROUND(L831+P831+Q831,2)</f>
        <v>603.2</v>
      </c>
      <c r="S831" s="7">
        <v>0.25</v>
      </c>
      <c r="T831" s="5">
        <f>ROUND(R831*(1-S831),2)</f>
        <v>452.4</v>
      </c>
      <c r="U831" s="5">
        <f>ROUND(R831*(1+S831),2)</f>
        <v>754.0</v>
      </c>
      <c r="V831" t="s">
        <v>95</v>
      </c>
      <c r="W831" t="s">
        <v>2550</v>
      </c>
      <c r="X831" t="s">
        <v>908</v>
      </c>
      <c r="Y831" t="s">
        <v>98</v>
      </c>
      <c r="Z831" t="s">
        <v>325</v>
      </c>
      <c r="AA831" s="6">
        <f>J831/I831</f>
        <v>8.0</v>
      </c>
      <c r="AB831" s="6">
        <f>J831-F831</f>
        <v>0.0</v>
      </c>
      <c r="AC831" s="5">
        <f>L831*(1-S831)</f>
        <v>330.0</v>
      </c>
      <c r="AD831" s="5">
        <f>L831*(1+S831)</f>
        <v>550.0</v>
      </c>
    </row>
    <row r="832" spans="1:30">
      <c r="A832" t="s">
        <v>2681</v>
      </c>
      <c r="B832" t="s">
        <v>43</v>
      </c>
      <c r="C832" t="s">
        <v>2682</v>
      </c>
      <c r="D832" t="s">
        <v>2683</v>
      </c>
      <c r="E832" t="s">
        <v>2684</v>
      </c>
      <c r="F832" s="9">
        <v>2686</v>
      </c>
      <c r="G832" t="s">
        <v>94</v>
      </c>
      <c r="H832" s="7">
        <v>0.12</v>
      </c>
      <c r="I832" s="9">
        <v>250</v>
      </c>
      <c r="J832" s="6">
        <f>CEILING(F832*(1+H832),I832)</f>
        <v>3250</v>
      </c>
      <c r="K832" s="9">
        <v>0.724</v>
      </c>
      <c r="L832" s="5">
        <f>ROUND(J832*K832,2)</f>
        <v>2353.0</v>
      </c>
      <c r="M832" s="9">
        <v>0.014</v>
      </c>
      <c r="N832" s="6">
        <f>ROUND(F832*M832,3)</f>
        <v>37.604</v>
      </c>
      <c r="O832" s="5">
        <f>'Labor rates'!B12</f>
        <v>68</v>
      </c>
      <c r="P832" s="5">
        <f>ROUND(N832*O832,2)</f>
        <v>2557.07</v>
      </c>
      <c r="Q832" s="9">
        <v>0</v>
      </c>
      <c r="R832" s="5">
        <f>ROUND(L832+P832+Q832,2)</f>
        <v>4910.07</v>
      </c>
      <c r="S832" s="7">
        <v>0.3</v>
      </c>
      <c r="T832" s="5">
        <f>ROUND(R832*(1-S832),2)</f>
        <v>3437.05</v>
      </c>
      <c r="U832" s="5">
        <f>ROUND(R832*(1+S832),2)</f>
        <v>6383.09</v>
      </c>
      <c r="V832" t="s">
        <v>95</v>
      </c>
      <c r="W832" t="s">
        <v>2685</v>
      </c>
      <c r="X832" t="s">
        <v>2686</v>
      </c>
      <c r="Y832" t="s">
        <v>2687</v>
      </c>
      <c r="Z832" t="s">
        <v>325</v>
      </c>
      <c r="AA832" s="6">
        <f>J832/I832</f>
        <v>13.0</v>
      </c>
      <c r="AB832" s="6">
        <f>J832-F832</f>
        <v>564.0</v>
      </c>
      <c r="AC832" s="5">
        <f>L832*(1-S832)</f>
        <v>1647.1</v>
      </c>
      <c r="AD832" s="5">
        <f>L832*(1+S832)</f>
        <v>3058.9</v>
      </c>
    </row>
    <row r="833" spans="1:30">
      <c r="A833" t="s">
        <v>2688</v>
      </c>
      <c r="B833" t="s">
        <v>43</v>
      </c>
      <c r="C833" t="s">
        <v>2682</v>
      </c>
      <c r="D833" t="s">
        <v>2689</v>
      </c>
      <c r="E833" t="s">
        <v>2690</v>
      </c>
      <c r="F833" s="9">
        <v>1067</v>
      </c>
      <c r="G833" t="s">
        <v>94</v>
      </c>
      <c r="H833" s="7">
        <v>0.12</v>
      </c>
      <c r="I833" s="9">
        <v>250</v>
      </c>
      <c r="J833" s="6">
        <f>CEILING(F833*(1+H833),I833)</f>
        <v>1250</v>
      </c>
      <c r="K833" s="9">
        <v>0.496</v>
      </c>
      <c r="L833" s="5">
        <f>ROUND(J833*K833,2)</f>
        <v>620.0</v>
      </c>
      <c r="M833" s="9">
        <v>0.014</v>
      </c>
      <c r="N833" s="6">
        <f>ROUND(F833*M833,3)</f>
        <v>14.938</v>
      </c>
      <c r="O833" s="5">
        <f>'Labor rates'!B12</f>
        <v>68</v>
      </c>
      <c r="P833" s="5">
        <f>ROUND(N833*O833,2)</f>
        <v>1015.78</v>
      </c>
      <c r="Q833" s="9">
        <v>0</v>
      </c>
      <c r="R833" s="5">
        <f>ROUND(L833+P833+Q833,2)</f>
        <v>1635.78</v>
      </c>
      <c r="S833" s="7">
        <v>0.3</v>
      </c>
      <c r="T833" s="5">
        <f>ROUND(R833*(1-S833),2)</f>
        <v>1145.05</v>
      </c>
      <c r="U833" s="5">
        <f>ROUND(R833*(1+S833),2)</f>
        <v>2126.51</v>
      </c>
      <c r="V833" t="s">
        <v>95</v>
      </c>
      <c r="W833" t="s">
        <v>2685</v>
      </c>
      <c r="X833" t="s">
        <v>2686</v>
      </c>
      <c r="Y833" t="s">
        <v>2687</v>
      </c>
      <c r="Z833" t="s">
        <v>325</v>
      </c>
      <c r="AA833" s="6">
        <f>J833/I833</f>
        <v>5.0</v>
      </c>
      <c r="AB833" s="6">
        <f>J833-F833</f>
        <v>183.0</v>
      </c>
      <c r="AC833" s="5">
        <f>L833*(1-S833)</f>
        <v>434.0</v>
      </c>
      <c r="AD833" s="5">
        <f>L833*(1+S833)</f>
        <v>806.0</v>
      </c>
    </row>
    <row r="834" spans="1:30">
      <c r="A834" t="s">
        <v>2691</v>
      </c>
      <c r="B834" t="s">
        <v>43</v>
      </c>
      <c r="C834" t="s">
        <v>2682</v>
      </c>
      <c r="D834" t="s">
        <v>2692</v>
      </c>
      <c r="E834" t="s">
        <v>2693</v>
      </c>
      <c r="F834" s="9">
        <v>466</v>
      </c>
      <c r="G834" t="s">
        <v>94</v>
      </c>
      <c r="H834" s="7">
        <v>0.12</v>
      </c>
      <c r="I834" s="9">
        <v>250</v>
      </c>
      <c r="J834" s="6">
        <f>CEILING(F834*(1+H834),I834)</f>
        <v>750</v>
      </c>
      <c r="K834" s="9">
        <v>0.8</v>
      </c>
      <c r="L834" s="5">
        <f>ROUND(J834*K834,2)</f>
        <v>600.0</v>
      </c>
      <c r="M834" s="9">
        <v>0.014</v>
      </c>
      <c r="N834" s="6">
        <f>ROUND(F834*M834,3)</f>
        <v>6.524</v>
      </c>
      <c r="O834" s="5">
        <f>'Labor rates'!B12</f>
        <v>68</v>
      </c>
      <c r="P834" s="5">
        <f>ROUND(N834*O834,2)</f>
        <v>443.63</v>
      </c>
      <c r="Q834" s="9">
        <v>0</v>
      </c>
      <c r="R834" s="5">
        <f>ROUND(L834+P834+Q834,2)</f>
        <v>1043.63</v>
      </c>
      <c r="S834" s="7">
        <v>0.3</v>
      </c>
      <c r="T834" s="5">
        <f>ROUND(R834*(1-S834),2)</f>
        <v>730.54</v>
      </c>
      <c r="U834" s="5">
        <f>ROUND(R834*(1+S834),2)</f>
        <v>1356.72</v>
      </c>
      <c r="V834" t="s">
        <v>95</v>
      </c>
      <c r="W834" t="s">
        <v>2685</v>
      </c>
      <c r="X834" t="s">
        <v>2694</v>
      </c>
      <c r="Y834" t="s">
        <v>98</v>
      </c>
      <c r="Z834" t="s">
        <v>325</v>
      </c>
      <c r="AA834" s="6">
        <f>J834/I834</f>
        <v>3.0</v>
      </c>
      <c r="AB834" s="6">
        <f>J834-F834</f>
        <v>284.0</v>
      </c>
      <c r="AC834" s="5">
        <f>L834*(1-S834)</f>
        <v>420.0</v>
      </c>
      <c r="AD834" s="5">
        <f>L834*(1+S834)</f>
        <v>780.0</v>
      </c>
    </row>
    <row r="835" spans="1:30">
      <c r="A835" t="s">
        <v>2695</v>
      </c>
      <c r="B835" t="s">
        <v>43</v>
      </c>
      <c r="C835" t="s">
        <v>2682</v>
      </c>
      <c r="D835" t="s">
        <v>2696</v>
      </c>
      <c r="E835" t="s">
        <v>2697</v>
      </c>
      <c r="F835" s="9">
        <v>48</v>
      </c>
      <c r="G835" t="s">
        <v>94</v>
      </c>
      <c r="H835" s="7">
        <v>0.12</v>
      </c>
      <c r="I835" s="9">
        <v>100</v>
      </c>
      <c r="J835" s="6">
        <f>CEILING(F835*(1+H835),I835)</f>
        <v>100</v>
      </c>
      <c r="K835" s="9">
        <v>2.1</v>
      </c>
      <c r="L835" s="5">
        <f>ROUND(J835*K835,2)</f>
        <v>210.0</v>
      </c>
      <c r="M835" s="9">
        <v>0.026</v>
      </c>
      <c r="N835" s="6">
        <f>ROUND(F835*M835,3)</f>
        <v>1.248</v>
      </c>
      <c r="O835" s="5">
        <f>'Labor rates'!B12</f>
        <v>68</v>
      </c>
      <c r="P835" s="5">
        <f>ROUND(N835*O835,2)</f>
        <v>84.86</v>
      </c>
      <c r="Q835" s="9">
        <v>0</v>
      </c>
      <c r="R835" s="5">
        <f>ROUND(L835+P835+Q835,2)</f>
        <v>294.86</v>
      </c>
      <c r="S835" s="7">
        <v>0.3</v>
      </c>
      <c r="T835" s="5">
        <f>ROUND(R835*(1-S835),2)</f>
        <v>206.4</v>
      </c>
      <c r="U835" s="5">
        <f>ROUND(R835*(1+S835),2)</f>
        <v>383.32</v>
      </c>
      <c r="V835" t="s">
        <v>95</v>
      </c>
      <c r="W835" t="s">
        <v>2685</v>
      </c>
      <c r="X835" t="s">
        <v>2686</v>
      </c>
      <c r="Y835" t="s">
        <v>98</v>
      </c>
      <c r="Z835" t="s">
        <v>325</v>
      </c>
      <c r="AA835" s="6">
        <f>J835/I835</f>
        <v>1.0</v>
      </c>
      <c r="AB835" s="6">
        <f>J835-F835</f>
        <v>52.0</v>
      </c>
      <c r="AC835" s="5">
        <f>L835*(1-S835)</f>
        <v>147.0</v>
      </c>
      <c r="AD835" s="5">
        <f>L835*(1+S835)</f>
        <v>273.0</v>
      </c>
    </row>
    <row r="836" spans="1:30">
      <c r="A836" t="s">
        <v>2698</v>
      </c>
      <c r="B836" t="s">
        <v>43</v>
      </c>
      <c r="C836" t="s">
        <v>2682</v>
      </c>
      <c r="D836" t="s">
        <v>2699</v>
      </c>
      <c r="E836" t="s">
        <v>2700</v>
      </c>
      <c r="F836" s="9">
        <v>74</v>
      </c>
      <c r="G836" t="s">
        <v>94</v>
      </c>
      <c r="H836" s="7">
        <v>0.12</v>
      </c>
      <c r="I836" s="9">
        <v>50</v>
      </c>
      <c r="J836" s="6">
        <f>CEILING(F836*(1+H836),I836)</f>
        <v>100</v>
      </c>
      <c r="K836" s="9">
        <v>3.3</v>
      </c>
      <c r="L836" s="5">
        <f>ROUND(J836*K836,2)</f>
        <v>330.0</v>
      </c>
      <c r="M836" s="9">
        <v>0.026</v>
      </c>
      <c r="N836" s="6">
        <f>ROUND(F836*M836,3)</f>
        <v>1.924</v>
      </c>
      <c r="O836" s="5">
        <f>'Labor rates'!B12</f>
        <v>68</v>
      </c>
      <c r="P836" s="5">
        <f>ROUND(N836*O836,2)</f>
        <v>130.83</v>
      </c>
      <c r="Q836" s="9">
        <v>0</v>
      </c>
      <c r="R836" s="5">
        <f>ROUND(L836+P836+Q836,2)</f>
        <v>460.83</v>
      </c>
      <c r="S836" s="7">
        <v>0.3</v>
      </c>
      <c r="T836" s="5">
        <f>ROUND(R836*(1-S836),2)</f>
        <v>322.58</v>
      </c>
      <c r="U836" s="5">
        <f>ROUND(R836*(1+S836),2)</f>
        <v>599.08</v>
      </c>
      <c r="V836" t="s">
        <v>95</v>
      </c>
      <c r="W836" t="s">
        <v>2685</v>
      </c>
      <c r="X836" t="s">
        <v>2686</v>
      </c>
      <c r="Y836" t="s">
        <v>98</v>
      </c>
      <c r="Z836" t="s">
        <v>325</v>
      </c>
      <c r="AA836" s="6">
        <f>J836/I836</f>
        <v>2.0</v>
      </c>
      <c r="AB836" s="6">
        <f>J836-F836</f>
        <v>26.0</v>
      </c>
      <c r="AC836" s="5">
        <f>L836*(1-S836)</f>
        <v>230.99999999999997</v>
      </c>
      <c r="AD836" s="5">
        <f>L836*(1+S836)</f>
        <v>429.0</v>
      </c>
    </row>
    <row r="837" spans="1:30">
      <c r="A837" t="s">
        <v>2701</v>
      </c>
      <c r="B837" t="s">
        <v>43</v>
      </c>
      <c r="C837" t="s">
        <v>2682</v>
      </c>
      <c r="D837" t="s">
        <v>2702</v>
      </c>
      <c r="E837" t="s">
        <v>2703</v>
      </c>
      <c r="F837" s="9">
        <v>152</v>
      </c>
      <c r="G837" t="s">
        <v>94</v>
      </c>
      <c r="H837" s="7">
        <v>0.12</v>
      </c>
      <c r="I837" s="9">
        <v>50</v>
      </c>
      <c r="J837" s="6">
        <f>CEILING(F837*(1+H837),I837)</f>
        <v>200</v>
      </c>
      <c r="K837" s="9">
        <v>2.65</v>
      </c>
      <c r="L837" s="5">
        <f>ROUND(J837*K837,2)</f>
        <v>530.0</v>
      </c>
      <c r="M837" s="9">
        <v>0.026</v>
      </c>
      <c r="N837" s="6">
        <f>ROUND(F837*M837,3)</f>
        <v>3.952</v>
      </c>
      <c r="O837" s="5">
        <f>'Labor rates'!B12</f>
        <v>68</v>
      </c>
      <c r="P837" s="5">
        <f>ROUND(N837*O837,2)</f>
        <v>268.74</v>
      </c>
      <c r="Q837" s="9">
        <v>0</v>
      </c>
      <c r="R837" s="5">
        <f>ROUND(L837+P837+Q837,2)</f>
        <v>798.74</v>
      </c>
      <c r="S837" s="7">
        <v>0.3</v>
      </c>
      <c r="T837" s="5">
        <f>ROUND(R837*(1-S837),2)</f>
        <v>559.12</v>
      </c>
      <c r="U837" s="5">
        <f>ROUND(R837*(1+S837),2)</f>
        <v>1038.36</v>
      </c>
      <c r="V837" t="s">
        <v>95</v>
      </c>
      <c r="W837" t="s">
        <v>2685</v>
      </c>
      <c r="X837" t="s">
        <v>2686</v>
      </c>
      <c r="Y837" t="s">
        <v>98</v>
      </c>
      <c r="Z837" t="s">
        <v>325</v>
      </c>
      <c r="AA837" s="6">
        <f>J837/I837</f>
        <v>4.0</v>
      </c>
      <c r="AB837" s="6">
        <f>J837-F837</f>
        <v>48.0</v>
      </c>
      <c r="AC837" s="5">
        <f>L837*(1-S837)</f>
        <v>371.0</v>
      </c>
      <c r="AD837" s="5">
        <f>L837*(1+S837)</f>
        <v>689.0</v>
      </c>
    </row>
    <row r="838" spans="1:30">
      <c r="A838" t="s">
        <v>2704</v>
      </c>
      <c r="B838" t="s">
        <v>43</v>
      </c>
      <c r="C838" t="s">
        <v>2682</v>
      </c>
      <c r="D838" t="s">
        <v>2705</v>
      </c>
      <c r="E838" t="s">
        <v>2706</v>
      </c>
      <c r="F838" s="9">
        <v>49</v>
      </c>
      <c r="G838" t="s">
        <v>94</v>
      </c>
      <c r="H838" s="7">
        <v>0.12</v>
      </c>
      <c r="I838" s="9">
        <v>50</v>
      </c>
      <c r="J838" s="6">
        <f>CEILING(F838*(1+H838),I838)</f>
        <v>100</v>
      </c>
      <c r="K838" s="9">
        <v>4.8</v>
      </c>
      <c r="L838" s="5">
        <f>ROUND(J838*K838,2)</f>
        <v>480.0</v>
      </c>
      <c r="M838" s="9">
        <v>0.026</v>
      </c>
      <c r="N838" s="6">
        <f>ROUND(F838*M838,3)</f>
        <v>1.274</v>
      </c>
      <c r="O838" s="5">
        <f>'Labor rates'!B12</f>
        <v>68</v>
      </c>
      <c r="P838" s="5">
        <f>ROUND(N838*O838,2)</f>
        <v>86.63</v>
      </c>
      <c r="Q838" s="9">
        <v>0</v>
      </c>
      <c r="R838" s="5">
        <f>ROUND(L838+P838+Q838,2)</f>
        <v>566.63</v>
      </c>
      <c r="S838" s="7">
        <v>0.3</v>
      </c>
      <c r="T838" s="5">
        <f>ROUND(R838*(1-S838),2)</f>
        <v>396.64</v>
      </c>
      <c r="U838" s="5">
        <f>ROUND(R838*(1+S838),2)</f>
        <v>736.62</v>
      </c>
      <c r="V838" t="s">
        <v>95</v>
      </c>
      <c r="W838" t="s">
        <v>2685</v>
      </c>
      <c r="X838" t="s">
        <v>2686</v>
      </c>
      <c r="Y838" t="s">
        <v>98</v>
      </c>
      <c r="Z838" t="s">
        <v>325</v>
      </c>
      <c r="AA838" s="6">
        <f>J838/I838</f>
        <v>2.0</v>
      </c>
      <c r="AB838" s="6">
        <f>J838-F838</f>
        <v>51.0</v>
      </c>
      <c r="AC838" s="5">
        <f>L838*(1-S838)</f>
        <v>336.0</v>
      </c>
      <c r="AD838" s="5">
        <f>L838*(1+S838)</f>
        <v>624.0</v>
      </c>
    </row>
    <row r="839" spans="1:30">
      <c r="A839" t="s">
        <v>2707</v>
      </c>
      <c r="B839" t="s">
        <v>43</v>
      </c>
      <c r="C839" t="s">
        <v>2708</v>
      </c>
      <c r="D839" t="s">
        <v>2709</v>
      </c>
      <c r="E839" t="s">
        <v>2710</v>
      </c>
      <c r="F839" s="9">
        <v>32</v>
      </c>
      <c r="G839" t="s">
        <v>164</v>
      </c>
      <c r="H839" s="7">
        <v>0</v>
      </c>
      <c r="I839" s="9">
        <v>1</v>
      </c>
      <c r="J839" s="6">
        <f>CEILING(F839*(1+H839),I839)</f>
        <v>32</v>
      </c>
      <c r="K839" s="9">
        <v>96</v>
      </c>
      <c r="L839" s="5">
        <f>ROUND(J839*K839,2)</f>
        <v>3072.0</v>
      </c>
      <c r="M839" s="9">
        <v>0.15</v>
      </c>
      <c r="N839" s="6">
        <f>ROUND(F839*M839,3)</f>
        <v>4.8</v>
      </c>
      <c r="O839" s="5">
        <f>'Labor rates'!B12</f>
        <v>68</v>
      </c>
      <c r="P839" s="5">
        <f>ROUND(N839*O839,2)</f>
        <v>326.4</v>
      </c>
      <c r="Q839" s="9">
        <v>0</v>
      </c>
      <c r="R839" s="5">
        <f>ROUND(L839+P839+Q839,2)</f>
        <v>3398.4</v>
      </c>
      <c r="S839" s="7">
        <v>0.25</v>
      </c>
      <c r="T839" s="5">
        <f>ROUND(R839*(1-S839),2)</f>
        <v>2548.8</v>
      </c>
      <c r="U839" s="5">
        <f>ROUND(R839*(1+S839),2)</f>
        <v>4248.0</v>
      </c>
      <c r="V839" t="s">
        <v>2711</v>
      </c>
      <c r="W839" t="s">
        <v>2685</v>
      </c>
      <c r="X839" t="s">
        <v>2712</v>
      </c>
      <c r="Y839" t="s">
        <v>2713</v>
      </c>
      <c r="Z839" t="s">
        <v>325</v>
      </c>
      <c r="AA839" s="6">
        <f>J839/I839</f>
        <v>32.0</v>
      </c>
      <c r="AB839" s="6">
        <f>J839-F839</f>
        <v>0.0</v>
      </c>
      <c r="AC839" s="5">
        <f>L839*(1-S839)</f>
        <v>2304.0</v>
      </c>
      <c r="AD839" s="5">
        <f>L839*(1+S839)</f>
        <v>3840.0</v>
      </c>
    </row>
    <row r="840" spans="1:30">
      <c r="A840" t="s">
        <v>2714</v>
      </c>
      <c r="B840" t="s">
        <v>43</v>
      </c>
      <c r="C840" t="s">
        <v>2708</v>
      </c>
      <c r="D840" t="s">
        <v>2715</v>
      </c>
      <c r="E840" t="s">
        <v>2716</v>
      </c>
      <c r="F840" s="9">
        <v>7</v>
      </c>
      <c r="G840" t="s">
        <v>164</v>
      </c>
      <c r="H840" s="7">
        <v>0</v>
      </c>
      <c r="I840" s="9">
        <v>1</v>
      </c>
      <c r="J840" s="6">
        <f>CEILING(F840*(1+H840),I840)</f>
        <v>7</v>
      </c>
      <c r="K840" s="9">
        <v>96</v>
      </c>
      <c r="L840" s="5">
        <f>ROUND(J840*K840,2)</f>
        <v>672.0</v>
      </c>
      <c r="M840" s="9">
        <v>0.15</v>
      </c>
      <c r="N840" s="6">
        <f>ROUND(F840*M840,3)</f>
        <v>1.05</v>
      </c>
      <c r="O840" s="5">
        <f>'Labor rates'!B12</f>
        <v>68</v>
      </c>
      <c r="P840" s="5">
        <f>ROUND(N840*O840,2)</f>
        <v>71.4</v>
      </c>
      <c r="Q840" s="9">
        <v>0</v>
      </c>
      <c r="R840" s="5">
        <f>ROUND(L840+P840+Q840,2)</f>
        <v>743.4</v>
      </c>
      <c r="S840" s="7">
        <v>0.25</v>
      </c>
      <c r="T840" s="5">
        <f>ROUND(R840*(1-S840),2)</f>
        <v>557.55</v>
      </c>
      <c r="U840" s="5">
        <f>ROUND(R840*(1+S840),2)</f>
        <v>929.25</v>
      </c>
      <c r="V840" t="s">
        <v>2711</v>
      </c>
      <c r="W840" t="s">
        <v>2685</v>
      </c>
      <c r="X840" t="s">
        <v>2717</v>
      </c>
      <c r="Y840" t="s">
        <v>98</v>
      </c>
      <c r="Z840" t="s">
        <v>325</v>
      </c>
      <c r="AA840" s="6">
        <f>J840/I840</f>
        <v>7.0</v>
      </c>
      <c r="AB840" s="6">
        <f>J840-F840</f>
        <v>0.0</v>
      </c>
      <c r="AC840" s="5">
        <f>L840*(1-S840)</f>
        <v>504.0</v>
      </c>
      <c r="AD840" s="5">
        <f>L840*(1+S840)</f>
        <v>840.0</v>
      </c>
    </row>
    <row r="841" spans="1:30">
      <c r="A841" t="s">
        <v>2718</v>
      </c>
      <c r="B841" t="s">
        <v>43</v>
      </c>
      <c r="C841" t="s">
        <v>2708</v>
      </c>
      <c r="D841" t="s">
        <v>2719</v>
      </c>
      <c r="E841" t="s">
        <v>2720</v>
      </c>
      <c r="F841" s="9">
        <v>2</v>
      </c>
      <c r="G841" t="s">
        <v>164</v>
      </c>
      <c r="H841" s="7">
        <v>0</v>
      </c>
      <c r="I841" s="9">
        <v>1</v>
      </c>
      <c r="J841" s="6">
        <f>CEILING(F841*(1+H841),I841)</f>
        <v>2</v>
      </c>
      <c r="K841" s="9">
        <v>165</v>
      </c>
      <c r="L841" s="5">
        <f>ROUND(J841*K841,2)</f>
        <v>330.0</v>
      </c>
      <c r="M841" s="9">
        <v>0.15</v>
      </c>
      <c r="N841" s="6">
        <f>ROUND(F841*M841,3)</f>
        <v>0.3</v>
      </c>
      <c r="O841" s="5">
        <f>'Labor rates'!B12</f>
        <v>68</v>
      </c>
      <c r="P841" s="5">
        <f>ROUND(N841*O841,2)</f>
        <v>20.4</v>
      </c>
      <c r="Q841" s="9">
        <v>0</v>
      </c>
      <c r="R841" s="5">
        <f>ROUND(L841+P841+Q841,2)</f>
        <v>350.4</v>
      </c>
      <c r="S841" s="7">
        <v>0.25</v>
      </c>
      <c r="T841" s="5">
        <f>ROUND(R841*(1-S841),2)</f>
        <v>262.8</v>
      </c>
      <c r="U841" s="5">
        <f>ROUND(R841*(1+S841),2)</f>
        <v>438.0</v>
      </c>
      <c r="V841" t="s">
        <v>2711</v>
      </c>
      <c r="W841" t="s">
        <v>2685</v>
      </c>
      <c r="X841" t="s">
        <v>2721</v>
      </c>
      <c r="Y841" t="s">
        <v>98</v>
      </c>
      <c r="Z841" t="s">
        <v>325</v>
      </c>
      <c r="AA841" s="6">
        <f>J841/I841</f>
        <v>2.0</v>
      </c>
      <c r="AB841" s="6">
        <f>J841-F841</f>
        <v>0.0</v>
      </c>
      <c r="AC841" s="5">
        <f>L841*(1-S841)</f>
        <v>247.5</v>
      </c>
      <c r="AD841" s="5">
        <f>L841*(1+S841)</f>
        <v>412.5</v>
      </c>
    </row>
    <row r="842" spans="1:30">
      <c r="A842" t="s">
        <v>2722</v>
      </c>
      <c r="B842" t="s">
        <v>43</v>
      </c>
      <c r="C842" t="s">
        <v>2708</v>
      </c>
      <c r="D842" t="s">
        <v>2723</v>
      </c>
      <c r="E842" t="s">
        <v>2724</v>
      </c>
      <c r="F842" s="9">
        <v>3</v>
      </c>
      <c r="G842" t="s">
        <v>164</v>
      </c>
      <c r="H842" s="7">
        <v>0</v>
      </c>
      <c r="I842" s="9">
        <v>1</v>
      </c>
      <c r="J842" s="6">
        <f>CEILING(F842*(1+H842),I842)</f>
        <v>3</v>
      </c>
      <c r="K842" s="9">
        <v>165</v>
      </c>
      <c r="L842" s="5">
        <f>ROUND(J842*K842,2)</f>
        <v>495.0</v>
      </c>
      <c r="M842" s="9">
        <v>0.15</v>
      </c>
      <c r="N842" s="6">
        <f>ROUND(F842*M842,3)</f>
        <v>0.45</v>
      </c>
      <c r="O842" s="5">
        <f>'Labor rates'!B12</f>
        <v>68</v>
      </c>
      <c r="P842" s="5">
        <f>ROUND(N842*O842,2)</f>
        <v>30.6</v>
      </c>
      <c r="Q842" s="9">
        <v>0</v>
      </c>
      <c r="R842" s="5">
        <f>ROUND(L842+P842+Q842,2)</f>
        <v>525.6</v>
      </c>
      <c r="S842" s="7">
        <v>0.25</v>
      </c>
      <c r="T842" s="5">
        <f>ROUND(R842*(1-S842),2)</f>
        <v>394.2</v>
      </c>
      <c r="U842" s="5">
        <f>ROUND(R842*(1+S842),2)</f>
        <v>657.0</v>
      </c>
      <c r="V842" t="s">
        <v>2711</v>
      </c>
      <c r="W842" t="s">
        <v>2685</v>
      </c>
      <c r="X842" t="s">
        <v>2725</v>
      </c>
      <c r="Y842" t="s">
        <v>98</v>
      </c>
      <c r="Z842" t="s">
        <v>325</v>
      </c>
      <c r="AA842" s="6">
        <f>J842/I842</f>
        <v>3.0</v>
      </c>
      <c r="AB842" s="6">
        <f>J842-F842</f>
        <v>0.0</v>
      </c>
      <c r="AC842" s="5">
        <f>L842*(1-S842)</f>
        <v>371.25</v>
      </c>
      <c r="AD842" s="5">
        <f>L842*(1+S842)</f>
        <v>618.75</v>
      </c>
    </row>
    <row r="843" spans="1:30">
      <c r="A843" t="s">
        <v>2726</v>
      </c>
      <c r="B843" t="s">
        <v>43</v>
      </c>
      <c r="C843" t="s">
        <v>2708</v>
      </c>
      <c r="D843" t="s">
        <v>2727</v>
      </c>
      <c r="E843" t="s">
        <v>2728</v>
      </c>
      <c r="F843" s="9">
        <v>1</v>
      </c>
      <c r="G843" t="s">
        <v>164</v>
      </c>
      <c r="H843" s="7">
        <v>0</v>
      </c>
      <c r="I843" s="9">
        <v>1</v>
      </c>
      <c r="J843" s="6">
        <f>CEILING(F843*(1+H843),I843)</f>
        <v>1</v>
      </c>
      <c r="K843" s="9">
        <v>165</v>
      </c>
      <c r="L843" s="5">
        <f>ROUND(J843*K843,2)</f>
        <v>165.0</v>
      </c>
      <c r="M843" s="9">
        <v>0.15</v>
      </c>
      <c r="N843" s="6">
        <f>ROUND(F843*M843,3)</f>
        <v>0.15</v>
      </c>
      <c r="O843" s="5">
        <f>'Labor rates'!B12</f>
        <v>68</v>
      </c>
      <c r="P843" s="5">
        <f>ROUND(N843*O843,2)</f>
        <v>10.2</v>
      </c>
      <c r="Q843" s="9">
        <v>0</v>
      </c>
      <c r="R843" s="5">
        <f>ROUND(L843+P843+Q843,2)</f>
        <v>175.2</v>
      </c>
      <c r="S843" s="7">
        <v>0.25</v>
      </c>
      <c r="T843" s="5">
        <f>ROUND(R843*(1-S843),2)</f>
        <v>131.4</v>
      </c>
      <c r="U843" s="5">
        <f>ROUND(R843*(1+S843),2)</f>
        <v>219.0</v>
      </c>
      <c r="V843" t="s">
        <v>2711</v>
      </c>
      <c r="W843" t="s">
        <v>2685</v>
      </c>
      <c r="X843" t="s">
        <v>2729</v>
      </c>
      <c r="Y843" t="s">
        <v>98</v>
      </c>
      <c r="Z843" t="s">
        <v>325</v>
      </c>
      <c r="AA843" s="6">
        <f>J843/I843</f>
        <v>1.0</v>
      </c>
      <c r="AB843" s="6">
        <f>J843-F843</f>
        <v>0.0</v>
      </c>
      <c r="AC843" s="5">
        <f>L843*(1-S843)</f>
        <v>123.75</v>
      </c>
      <c r="AD843" s="5">
        <f>L843*(1+S843)</f>
        <v>206.25</v>
      </c>
    </row>
    <row r="844" spans="1:30">
      <c r="A844" t="s">
        <v>2730</v>
      </c>
      <c r="B844" t="s">
        <v>43</v>
      </c>
      <c r="C844" t="s">
        <v>2731</v>
      </c>
      <c r="D844" t="s">
        <v>2732</v>
      </c>
      <c r="E844" t="s">
        <v>2733</v>
      </c>
      <c r="F844" s="9">
        <v>1</v>
      </c>
      <c r="G844" t="s">
        <v>164</v>
      </c>
      <c r="H844" s="7">
        <v>0</v>
      </c>
      <c r="I844" s="9">
        <v>1</v>
      </c>
      <c r="J844" s="6">
        <f>CEILING(F844*(1+H844),I844)</f>
        <v>1</v>
      </c>
      <c r="K844" s="9">
        <v>650</v>
      </c>
      <c r="L844" s="5">
        <f>ROUND(J844*K844,2)</f>
        <v>650.0</v>
      </c>
      <c r="M844" s="9">
        <v>3</v>
      </c>
      <c r="N844" s="6">
        <f>ROUND(F844*M844,3)</f>
        <v>3.0</v>
      </c>
      <c r="O844" s="5">
        <f>'Labor rates'!B12</f>
        <v>68</v>
      </c>
      <c r="P844" s="5">
        <f>ROUND(N844*O844,2)</f>
        <v>204.0</v>
      </c>
      <c r="Q844" s="9">
        <v>0</v>
      </c>
      <c r="R844" s="5">
        <f>ROUND(L844+P844+Q844,2)</f>
        <v>854.0</v>
      </c>
      <c r="S844" s="7">
        <v>0.3</v>
      </c>
      <c r="T844" s="5">
        <f>ROUND(R844*(1-S844),2)</f>
        <v>597.8</v>
      </c>
      <c r="U844" s="5">
        <f>ROUND(R844*(1+S844),2)</f>
        <v>1110.2</v>
      </c>
      <c r="V844" t="s">
        <v>95</v>
      </c>
      <c r="W844" t="s">
        <v>2734</v>
      </c>
      <c r="X844" t="s">
        <v>2735</v>
      </c>
      <c r="Y844" t="s">
        <v>98</v>
      </c>
      <c r="Z844" t="s">
        <v>325</v>
      </c>
      <c r="AA844" s="6">
        <f>J844/I844</f>
        <v>1.0</v>
      </c>
      <c r="AB844" s="6">
        <f>J844-F844</f>
        <v>0.0</v>
      </c>
      <c r="AC844" s="5">
        <f>L844*(1-S844)</f>
        <v>454.99999999999994</v>
      </c>
      <c r="AD844" s="5">
        <f>L844*(1+S844)</f>
        <v>845.0</v>
      </c>
    </row>
    <row r="845" spans="1:30">
      <c r="A845" t="s">
        <v>2736</v>
      </c>
      <c r="B845" t="s">
        <v>43</v>
      </c>
      <c r="C845" t="s">
        <v>2731</v>
      </c>
      <c r="D845" t="s">
        <v>2737</v>
      </c>
      <c r="E845" t="s">
        <v>2738</v>
      </c>
      <c r="F845" s="9">
        <v>1</v>
      </c>
      <c r="G845" t="s">
        <v>164</v>
      </c>
      <c r="H845" s="7">
        <v>0</v>
      </c>
      <c r="I845" s="9">
        <v>1</v>
      </c>
      <c r="J845" s="6">
        <f>CEILING(F845*(1+H845),I845)</f>
        <v>1</v>
      </c>
      <c r="K845" s="9">
        <v>450</v>
      </c>
      <c r="L845" s="5">
        <f>ROUND(J845*K845,2)</f>
        <v>450.0</v>
      </c>
      <c r="M845" s="9">
        <v>3</v>
      </c>
      <c r="N845" s="6">
        <f>ROUND(F845*M845,3)</f>
        <v>3.0</v>
      </c>
      <c r="O845" s="5">
        <f>'Labor rates'!B12</f>
        <v>68</v>
      </c>
      <c r="P845" s="5">
        <f>ROUND(N845*O845,2)</f>
        <v>204.0</v>
      </c>
      <c r="Q845" s="9">
        <v>0</v>
      </c>
      <c r="R845" s="5">
        <f>ROUND(L845+P845+Q845,2)</f>
        <v>654.0</v>
      </c>
      <c r="S845" s="7">
        <v>0.3</v>
      </c>
      <c r="T845" s="5">
        <f>ROUND(R845*(1-S845),2)</f>
        <v>457.8</v>
      </c>
      <c r="U845" s="5">
        <f>ROUND(R845*(1+S845),2)</f>
        <v>850.2</v>
      </c>
      <c r="V845" t="s">
        <v>95</v>
      </c>
      <c r="W845" t="s">
        <v>2734</v>
      </c>
      <c r="X845" t="s">
        <v>2739</v>
      </c>
      <c r="Y845" t="s">
        <v>98</v>
      </c>
      <c r="Z845" t="s">
        <v>325</v>
      </c>
      <c r="AA845" s="6">
        <f>J845/I845</f>
        <v>1.0</v>
      </c>
      <c r="AB845" s="6">
        <f>J845-F845</f>
        <v>0.0</v>
      </c>
      <c r="AC845" s="5">
        <f>L845*(1-S845)</f>
        <v>315.0</v>
      </c>
      <c r="AD845" s="5">
        <f>L845*(1+S845)</f>
        <v>585.0</v>
      </c>
    </row>
    <row r="846" spans="1:30">
      <c r="A846" t="s">
        <v>2740</v>
      </c>
      <c r="B846" t="s">
        <v>43</v>
      </c>
      <c r="C846" t="s">
        <v>2731</v>
      </c>
      <c r="D846" t="s">
        <v>2741</v>
      </c>
      <c r="E846" t="s">
        <v>2742</v>
      </c>
      <c r="F846" s="9">
        <v>1</v>
      </c>
      <c r="G846" t="s">
        <v>164</v>
      </c>
      <c r="H846" s="7">
        <v>0</v>
      </c>
      <c r="I846" s="9">
        <v>1</v>
      </c>
      <c r="J846" s="6">
        <f>CEILING(F846*(1+H846),I846)</f>
        <v>1</v>
      </c>
      <c r="K846" s="9">
        <v>180</v>
      </c>
      <c r="L846" s="5">
        <f>ROUND(J846*K846,2)</f>
        <v>180.0</v>
      </c>
      <c r="M846" s="9">
        <v>2</v>
      </c>
      <c r="N846" s="6">
        <f>ROUND(F846*M846,3)</f>
        <v>2.0</v>
      </c>
      <c r="O846" s="5">
        <f>'Labor rates'!B12</f>
        <v>68</v>
      </c>
      <c r="P846" s="5">
        <f>ROUND(N846*O846,2)</f>
        <v>136.0</v>
      </c>
      <c r="Q846" s="9">
        <v>0</v>
      </c>
      <c r="R846" s="5">
        <f>ROUND(L846+P846+Q846,2)</f>
        <v>316.0</v>
      </c>
      <c r="S846" s="7">
        <v>0.3</v>
      </c>
      <c r="T846" s="5">
        <f>ROUND(R846*(1-S846),2)</f>
        <v>221.2</v>
      </c>
      <c r="U846" s="5">
        <f>ROUND(R846*(1+S846),2)</f>
        <v>410.8</v>
      </c>
      <c r="V846" t="s">
        <v>95</v>
      </c>
      <c r="W846" t="s">
        <v>2734</v>
      </c>
      <c r="X846" t="s">
        <v>2743</v>
      </c>
      <c r="Y846" t="s">
        <v>98</v>
      </c>
      <c r="Z846" t="s">
        <v>325</v>
      </c>
      <c r="AA846" s="6">
        <f>J846/I846</f>
        <v>1.0</v>
      </c>
      <c r="AB846" s="6">
        <f>J846-F846</f>
        <v>0.0</v>
      </c>
      <c r="AC846" s="5">
        <f>L846*(1-S846)</f>
        <v>125.99999999999999</v>
      </c>
      <c r="AD846" s="5">
        <f>L846*(1+S846)</f>
        <v>234.0</v>
      </c>
    </row>
    <row r="847" spans="1:30">
      <c r="A847" t="s">
        <v>2744</v>
      </c>
      <c r="B847" t="s">
        <v>43</v>
      </c>
      <c r="C847" t="s">
        <v>2731</v>
      </c>
      <c r="D847" t="s">
        <v>2745</v>
      </c>
      <c r="E847" t="s">
        <v>2746</v>
      </c>
      <c r="F847" s="9">
        <v>1</v>
      </c>
      <c r="G847" t="s">
        <v>164</v>
      </c>
      <c r="H847" s="7">
        <v>0</v>
      </c>
      <c r="I847" s="9">
        <v>1</v>
      </c>
      <c r="J847" s="6">
        <f>CEILING(F847*(1+H847),I847)</f>
        <v>1</v>
      </c>
      <c r="K847" s="9">
        <v>80</v>
      </c>
      <c r="L847" s="5">
        <f>ROUND(J847*K847,2)</f>
        <v>80.0</v>
      </c>
      <c r="M847" s="9">
        <v>0.2</v>
      </c>
      <c r="N847" s="6">
        <f>ROUND(F847*M847,3)</f>
        <v>0.2</v>
      </c>
      <c r="O847" s="5">
        <f>'Labor rates'!B12</f>
        <v>68</v>
      </c>
      <c r="P847" s="5">
        <f>ROUND(N847*O847,2)</f>
        <v>13.6</v>
      </c>
      <c r="Q847" s="9">
        <v>0</v>
      </c>
      <c r="R847" s="5">
        <f>ROUND(L847+P847+Q847,2)</f>
        <v>93.6</v>
      </c>
      <c r="S847" s="7">
        <v>0.3</v>
      </c>
      <c r="T847" s="5">
        <f>ROUND(R847*(1-S847),2)</f>
        <v>65.52</v>
      </c>
      <c r="U847" s="5">
        <f>ROUND(R847*(1+S847),2)</f>
        <v>121.68</v>
      </c>
      <c r="V847" t="s">
        <v>95</v>
      </c>
      <c r="W847" t="s">
        <v>2734</v>
      </c>
      <c r="X847" t="s">
        <v>2747</v>
      </c>
      <c r="Y847" t="s">
        <v>98</v>
      </c>
      <c r="Z847" t="s">
        <v>325</v>
      </c>
      <c r="AA847" s="6">
        <f>J847/I847</f>
        <v>1.0</v>
      </c>
      <c r="AB847" s="6">
        <f>J847-F847</f>
        <v>0.0</v>
      </c>
      <c r="AC847" s="5">
        <f>L847*(1-S847)</f>
        <v>56.0</v>
      </c>
      <c r="AD847" s="5">
        <f>L847*(1+S847)</f>
        <v>104.0</v>
      </c>
    </row>
    <row r="848" spans="1:30">
      <c r="A848" t="s">
        <v>2748</v>
      </c>
      <c r="B848" t="s">
        <v>43</v>
      </c>
      <c r="C848" t="s">
        <v>2731</v>
      </c>
      <c r="D848" t="s">
        <v>2749</v>
      </c>
      <c r="E848" t="s">
        <v>2750</v>
      </c>
      <c r="F848" s="9">
        <v>1</v>
      </c>
      <c r="G848" t="s">
        <v>164</v>
      </c>
      <c r="H848" s="7">
        <v>0</v>
      </c>
      <c r="I848" s="9">
        <v>1</v>
      </c>
      <c r="J848" s="6">
        <f>CEILING(F848*(1+H848),I848)</f>
        <v>1</v>
      </c>
      <c r="K848" s="9">
        <v>170</v>
      </c>
      <c r="L848" s="5">
        <f>ROUND(J848*K848,2)</f>
        <v>170.0</v>
      </c>
      <c r="M848" s="9">
        <v>0.6</v>
      </c>
      <c r="N848" s="6">
        <f>ROUND(F848*M848,3)</f>
        <v>0.6</v>
      </c>
      <c r="O848" s="5">
        <f>'Labor rates'!B12</f>
        <v>68</v>
      </c>
      <c r="P848" s="5">
        <f>ROUND(N848*O848,2)</f>
        <v>40.8</v>
      </c>
      <c r="Q848" s="9">
        <v>0</v>
      </c>
      <c r="R848" s="5">
        <f>ROUND(L848+P848+Q848,2)</f>
        <v>210.8</v>
      </c>
      <c r="S848" s="7">
        <v>0.3</v>
      </c>
      <c r="T848" s="5">
        <f>ROUND(R848*(1-S848),2)</f>
        <v>147.56</v>
      </c>
      <c r="U848" s="5">
        <f>ROUND(R848*(1+S848),2)</f>
        <v>274.04</v>
      </c>
      <c r="V848" t="s">
        <v>95</v>
      </c>
      <c r="W848" t="s">
        <v>2734</v>
      </c>
      <c r="X848" t="s">
        <v>2751</v>
      </c>
      <c r="Y848" t="s">
        <v>98</v>
      </c>
      <c r="Z848" t="s">
        <v>325</v>
      </c>
      <c r="AA848" s="6">
        <f>J848/I848</f>
        <v>1.0</v>
      </c>
      <c r="AB848" s="6">
        <f>J848-F848</f>
        <v>0.0</v>
      </c>
      <c r="AC848" s="5">
        <f>L848*(1-S848)</f>
        <v>118.99999999999999</v>
      </c>
      <c r="AD848" s="5">
        <f>L848*(1+S848)</f>
        <v>221.0</v>
      </c>
    </row>
    <row r="849" spans="1:30">
      <c r="A849" t="s">
        <v>2752</v>
      </c>
      <c r="B849" t="s">
        <v>43</v>
      </c>
      <c r="C849" t="s">
        <v>2731</v>
      </c>
      <c r="D849" t="s">
        <v>2753</v>
      </c>
      <c r="E849" t="s">
        <v>2754</v>
      </c>
      <c r="F849" s="9">
        <v>90</v>
      </c>
      <c r="G849" t="s">
        <v>94</v>
      </c>
      <c r="H849" s="7">
        <v>0</v>
      </c>
      <c r="I849" s="9">
        <v>1</v>
      </c>
      <c r="J849" s="6">
        <f>CEILING(F849*(1+H849),I849)</f>
        <v>90</v>
      </c>
      <c r="K849" s="9">
        <v>5.5</v>
      </c>
      <c r="L849" s="5">
        <f>ROUND(J849*K849,2)</f>
        <v>495.0</v>
      </c>
      <c r="M849" s="9">
        <v>0.025</v>
      </c>
      <c r="N849" s="6">
        <f>ROUND(F849*M849,3)</f>
        <v>2.25</v>
      </c>
      <c r="O849" s="5">
        <f>'Labor rates'!B12</f>
        <v>68</v>
      </c>
      <c r="P849" s="5">
        <f>ROUND(N849*O849,2)</f>
        <v>153.0</v>
      </c>
      <c r="Q849" s="9">
        <v>0</v>
      </c>
      <c r="R849" s="5">
        <f>ROUND(L849+P849+Q849,2)</f>
        <v>648.0</v>
      </c>
      <c r="S849" s="7">
        <v>0.3</v>
      </c>
      <c r="T849" s="5">
        <f>ROUND(R849*(1-S849),2)</f>
        <v>453.6</v>
      </c>
      <c r="U849" s="5">
        <f>ROUND(R849*(1+S849),2)</f>
        <v>842.4</v>
      </c>
      <c r="V849" t="s">
        <v>95</v>
      </c>
      <c r="W849" t="s">
        <v>2734</v>
      </c>
      <c r="X849" t="s">
        <v>2755</v>
      </c>
      <c r="Y849" t="s">
        <v>98</v>
      </c>
      <c r="Z849" t="s">
        <v>325</v>
      </c>
      <c r="AA849" s="6">
        <f>J849/I849</f>
        <v>90.0</v>
      </c>
      <c r="AB849" s="6">
        <f>J849-F849</f>
        <v>0.0</v>
      </c>
      <c r="AC849" s="5">
        <f>L849*(1-S849)</f>
        <v>346.5</v>
      </c>
      <c r="AD849" s="5">
        <f>L849*(1+S849)</f>
        <v>643.5</v>
      </c>
    </row>
    <row r="850" spans="1:30">
      <c r="A850" t="s">
        <v>2756</v>
      </c>
      <c r="B850" t="s">
        <v>43</v>
      </c>
      <c r="C850" t="s">
        <v>2731</v>
      </c>
      <c r="D850" t="s">
        <v>2757</v>
      </c>
      <c r="E850" t="s">
        <v>2758</v>
      </c>
      <c r="F850" s="9">
        <v>30</v>
      </c>
      <c r="G850" t="s">
        <v>94</v>
      </c>
      <c r="H850" s="7">
        <v>0</v>
      </c>
      <c r="I850" s="9">
        <v>1</v>
      </c>
      <c r="J850" s="6">
        <f>CEILING(F850*(1+H850),I850)</f>
        <v>30</v>
      </c>
      <c r="K850" s="9">
        <v>2.8</v>
      </c>
      <c r="L850" s="5">
        <f>ROUND(J850*K850,2)</f>
        <v>84.0</v>
      </c>
      <c r="M850" s="9">
        <v>0.1</v>
      </c>
      <c r="N850" s="6">
        <f>ROUND(F850*M850,3)</f>
        <v>3.0</v>
      </c>
      <c r="O850" s="5">
        <f>'Labor rates'!B12</f>
        <v>68</v>
      </c>
      <c r="P850" s="5">
        <f>ROUND(N850*O850,2)</f>
        <v>204.0</v>
      </c>
      <c r="Q850" s="9">
        <v>0</v>
      </c>
      <c r="R850" s="5">
        <f>ROUND(L850+P850+Q850,2)</f>
        <v>288.0</v>
      </c>
      <c r="S850" s="7">
        <v>0.3</v>
      </c>
      <c r="T850" s="5">
        <f>ROUND(R850*(1-S850),2)</f>
        <v>201.6</v>
      </c>
      <c r="U850" s="5">
        <f>ROUND(R850*(1+S850),2)</f>
        <v>374.4</v>
      </c>
      <c r="V850" t="s">
        <v>95</v>
      </c>
      <c r="W850" t="s">
        <v>2734</v>
      </c>
      <c r="X850" t="s">
        <v>2759</v>
      </c>
      <c r="Y850" t="s">
        <v>98</v>
      </c>
      <c r="Z850" t="s">
        <v>325</v>
      </c>
      <c r="AA850" s="6">
        <f>J850/I850</f>
        <v>30.0</v>
      </c>
      <c r="AB850" s="6">
        <f>J850-F850</f>
        <v>0.0</v>
      </c>
      <c r="AC850" s="5">
        <f>L850*(1-S850)</f>
        <v>58.8</v>
      </c>
      <c r="AD850" s="5">
        <f>L850*(1+S850)</f>
        <v>109.2</v>
      </c>
    </row>
    <row r="851" spans="1:30">
      <c r="A851" t="s">
        <v>2760</v>
      </c>
      <c r="B851" t="s">
        <v>43</v>
      </c>
      <c r="C851" t="s">
        <v>2731</v>
      </c>
      <c r="D851" t="s">
        <v>2761</v>
      </c>
      <c r="E851" t="s">
        <v>2762</v>
      </c>
      <c r="F851" s="9">
        <v>4</v>
      </c>
      <c r="G851" t="s">
        <v>164</v>
      </c>
      <c r="H851" s="7">
        <v>0</v>
      </c>
      <c r="I851" s="9">
        <v>1</v>
      </c>
      <c r="J851" s="6">
        <f>CEILING(F851*(1+H851),I851)</f>
        <v>4</v>
      </c>
      <c r="K851" s="9">
        <v>18</v>
      </c>
      <c r="L851" s="5">
        <f>ROUND(J851*K851,2)</f>
        <v>72.0</v>
      </c>
      <c r="M851" s="9">
        <v>0.25</v>
      </c>
      <c r="N851" s="6">
        <f>ROUND(F851*M851,3)</f>
        <v>1.0</v>
      </c>
      <c r="O851" s="5">
        <f>'Labor rates'!B12</f>
        <v>68</v>
      </c>
      <c r="P851" s="5">
        <f>ROUND(N851*O851,2)</f>
        <v>68.0</v>
      </c>
      <c r="Q851" s="9">
        <v>0</v>
      </c>
      <c r="R851" s="5">
        <f>ROUND(L851+P851+Q851,2)</f>
        <v>140.0</v>
      </c>
      <c r="S851" s="7">
        <v>0.3</v>
      </c>
      <c r="T851" s="5">
        <f>ROUND(R851*(1-S851),2)</f>
        <v>98.0</v>
      </c>
      <c r="U851" s="5">
        <f>ROUND(R851*(1+S851),2)</f>
        <v>182.0</v>
      </c>
      <c r="V851" t="s">
        <v>95</v>
      </c>
      <c r="W851" t="s">
        <v>2734</v>
      </c>
      <c r="X851" t="s">
        <v>2763</v>
      </c>
      <c r="Y851" t="s">
        <v>98</v>
      </c>
      <c r="Z851" t="s">
        <v>325</v>
      </c>
      <c r="AA851" s="6">
        <f>J851/I851</f>
        <v>4.0</v>
      </c>
      <c r="AB851" s="6">
        <f>J851-F851</f>
        <v>0.0</v>
      </c>
      <c r="AC851" s="5">
        <f>L851*(1-S851)</f>
        <v>50.4</v>
      </c>
      <c r="AD851" s="5">
        <f>L851*(1+S851)</f>
        <v>93.60000000000001</v>
      </c>
    </row>
    <row r="852" spans="1:30">
      <c r="A852" t="s">
        <v>2764</v>
      </c>
      <c r="B852" t="s">
        <v>43</v>
      </c>
      <c r="C852" t="s">
        <v>2731</v>
      </c>
      <c r="D852" t="s">
        <v>2765</v>
      </c>
      <c r="E852" t="s">
        <v>2766</v>
      </c>
      <c r="F852" s="9">
        <v>6</v>
      </c>
      <c r="G852" t="s">
        <v>164</v>
      </c>
      <c r="H852" s="7">
        <v>0</v>
      </c>
      <c r="I852" s="9">
        <v>1</v>
      </c>
      <c r="J852" s="6">
        <f>CEILING(F852*(1+H852),I852)</f>
        <v>6</v>
      </c>
      <c r="K852" s="9">
        <v>2.2</v>
      </c>
      <c r="L852" s="5">
        <f>ROUND(J852*K852,2)</f>
        <v>13.2</v>
      </c>
      <c r="M852" s="9">
        <v>0.1</v>
      </c>
      <c r="N852" s="6">
        <f>ROUND(F852*M852,3)</f>
        <v>0.6</v>
      </c>
      <c r="O852" s="5">
        <f>'Labor rates'!B12</f>
        <v>68</v>
      </c>
      <c r="P852" s="5">
        <f>ROUND(N852*O852,2)</f>
        <v>40.8</v>
      </c>
      <c r="Q852" s="9">
        <v>0</v>
      </c>
      <c r="R852" s="5">
        <f>ROUND(L852+P852+Q852,2)</f>
        <v>54.0</v>
      </c>
      <c r="S852" s="7">
        <v>0.3</v>
      </c>
      <c r="T852" s="5">
        <f>ROUND(R852*(1-S852),2)</f>
        <v>37.8</v>
      </c>
      <c r="U852" s="5">
        <f>ROUND(R852*(1+S852),2)</f>
        <v>70.2</v>
      </c>
      <c r="V852" t="s">
        <v>95</v>
      </c>
      <c r="W852" t="s">
        <v>2734</v>
      </c>
      <c r="X852" t="s">
        <v>2767</v>
      </c>
      <c r="Y852" t="s">
        <v>98</v>
      </c>
      <c r="Z852" t="s">
        <v>325</v>
      </c>
      <c r="AA852" s="6">
        <f>J852/I852</f>
        <v>6.0</v>
      </c>
      <c r="AB852" s="6">
        <f>J852-F852</f>
        <v>0.0</v>
      </c>
      <c r="AC852" s="5">
        <f>L852*(1-S852)</f>
        <v>9.239999999999998</v>
      </c>
      <c r="AD852" s="5">
        <f>L852*(1+S852)</f>
        <v>17.16</v>
      </c>
    </row>
    <row r="853" spans="1:30">
      <c r="A853" t="s">
        <v>2768</v>
      </c>
      <c r="B853" t="s">
        <v>43</v>
      </c>
      <c r="C853" t="s">
        <v>2731</v>
      </c>
      <c r="D853" t="s">
        <v>2769</v>
      </c>
      <c r="E853" t="s">
        <v>2770</v>
      </c>
      <c r="F853" s="9">
        <v>4</v>
      </c>
      <c r="G853" t="s">
        <v>164</v>
      </c>
      <c r="H853" s="7">
        <v>0</v>
      </c>
      <c r="I853" s="9">
        <v>1</v>
      </c>
      <c r="J853" s="6">
        <f>CEILING(F853*(1+H853),I853)</f>
        <v>4</v>
      </c>
      <c r="K853" s="9">
        <v>4</v>
      </c>
      <c r="L853" s="5">
        <f>ROUND(J853*K853,2)</f>
        <v>16.0</v>
      </c>
      <c r="M853" s="9">
        <v>0.12</v>
      </c>
      <c r="N853" s="6">
        <f>ROUND(F853*M853,3)</f>
        <v>0.48</v>
      </c>
      <c r="O853" s="5">
        <f>'Labor rates'!B12</f>
        <v>68</v>
      </c>
      <c r="P853" s="5">
        <f>ROUND(N853*O853,2)</f>
        <v>32.64</v>
      </c>
      <c r="Q853" s="9">
        <v>0</v>
      </c>
      <c r="R853" s="5">
        <f>ROUND(L853+P853+Q853,2)</f>
        <v>48.64</v>
      </c>
      <c r="S853" s="7">
        <v>0.3</v>
      </c>
      <c r="T853" s="5">
        <f>ROUND(R853*(1-S853),2)</f>
        <v>34.05</v>
      </c>
      <c r="U853" s="5">
        <f>ROUND(R853*(1+S853),2)</f>
        <v>63.23</v>
      </c>
      <c r="V853" t="s">
        <v>95</v>
      </c>
      <c r="W853" t="s">
        <v>2734</v>
      </c>
      <c r="X853" t="s">
        <v>2771</v>
      </c>
      <c r="Y853" t="s">
        <v>98</v>
      </c>
      <c r="Z853" t="s">
        <v>325</v>
      </c>
      <c r="AA853" s="6">
        <f>J853/I853</f>
        <v>4.0</v>
      </c>
      <c r="AB853" s="6">
        <f>J853-F853</f>
        <v>0.0</v>
      </c>
      <c r="AC853" s="5">
        <f>L853*(1-S853)</f>
        <v>11.2</v>
      </c>
      <c r="AD853" s="5">
        <f>L853*(1+S853)</f>
        <v>20.8</v>
      </c>
    </row>
    <row r="854" spans="1:30">
      <c r="A854" t="s">
        <v>2772</v>
      </c>
      <c r="B854" t="s">
        <v>43</v>
      </c>
      <c r="C854" t="s">
        <v>2731</v>
      </c>
      <c r="D854" t="s">
        <v>2773</v>
      </c>
      <c r="E854" t="s">
        <v>2774</v>
      </c>
      <c r="F854" s="9">
        <v>150</v>
      </c>
      <c r="G854" t="s">
        <v>94</v>
      </c>
      <c r="H854" s="7">
        <v>0</v>
      </c>
      <c r="I854" s="9">
        <v>1</v>
      </c>
      <c r="J854" s="6">
        <f>CEILING(F854*(1+H854),I854)</f>
        <v>150</v>
      </c>
      <c r="K854" s="9">
        <v>2.3</v>
      </c>
      <c r="L854" s="5">
        <f>ROUND(J854*K854,2)</f>
        <v>345.0</v>
      </c>
      <c r="M854" s="9">
        <v>0.02</v>
      </c>
      <c r="N854" s="6">
        <f>ROUND(F854*M854,3)</f>
        <v>3.0</v>
      </c>
      <c r="O854" s="5">
        <f>'Labor rates'!B12</f>
        <v>68</v>
      </c>
      <c r="P854" s="5">
        <f>ROUND(N854*O854,2)</f>
        <v>204.0</v>
      </c>
      <c r="Q854" s="9">
        <v>0</v>
      </c>
      <c r="R854" s="5">
        <f>ROUND(L854+P854+Q854,2)</f>
        <v>549.0</v>
      </c>
      <c r="S854" s="7">
        <v>0.3</v>
      </c>
      <c r="T854" s="5">
        <f>ROUND(R854*(1-S854),2)</f>
        <v>384.3</v>
      </c>
      <c r="U854" s="5">
        <f>ROUND(R854*(1+S854),2)</f>
        <v>713.7</v>
      </c>
      <c r="V854" t="s">
        <v>95</v>
      </c>
      <c r="W854" t="s">
        <v>2734</v>
      </c>
      <c r="X854" t="s">
        <v>2775</v>
      </c>
      <c r="Y854" t="s">
        <v>98</v>
      </c>
      <c r="Z854" t="s">
        <v>325</v>
      </c>
      <c r="AA854" s="6">
        <f>J854/I854</f>
        <v>150.0</v>
      </c>
      <c r="AB854" s="6">
        <f>J854-F854</f>
        <v>0.0</v>
      </c>
      <c r="AC854" s="5">
        <f>L854*(1-S854)</f>
        <v>241.49999999999997</v>
      </c>
      <c r="AD854" s="5">
        <f>L854*(1+S854)</f>
        <v>448.5</v>
      </c>
    </row>
    <row r="855" spans="1:30">
      <c r="A855" t="s">
        <v>2776</v>
      </c>
      <c r="B855" t="s">
        <v>43</v>
      </c>
      <c r="C855" t="s">
        <v>2731</v>
      </c>
      <c r="D855" t="s">
        <v>2777</v>
      </c>
      <c r="E855" t="s">
        <v>2778</v>
      </c>
      <c r="F855" s="9">
        <v>50</v>
      </c>
      <c r="G855" t="s">
        <v>94</v>
      </c>
      <c r="H855" s="7">
        <v>0</v>
      </c>
      <c r="I855" s="9">
        <v>1</v>
      </c>
      <c r="J855" s="6">
        <f>CEILING(F855*(1+H855),I855)</f>
        <v>50</v>
      </c>
      <c r="K855" s="9">
        <v>0.85</v>
      </c>
      <c r="L855" s="5">
        <f>ROUND(J855*K855,2)</f>
        <v>42.5</v>
      </c>
      <c r="M855" s="9">
        <v>0.012</v>
      </c>
      <c r="N855" s="6">
        <f>ROUND(F855*M855,3)</f>
        <v>0.6</v>
      </c>
      <c r="O855" s="5">
        <f>'Labor rates'!B12</f>
        <v>68</v>
      </c>
      <c r="P855" s="5">
        <f>ROUND(N855*O855,2)</f>
        <v>40.8</v>
      </c>
      <c r="Q855" s="9">
        <v>0</v>
      </c>
      <c r="R855" s="5">
        <f>ROUND(L855+P855+Q855,2)</f>
        <v>83.3</v>
      </c>
      <c r="S855" s="7">
        <v>0.3</v>
      </c>
      <c r="T855" s="5">
        <f>ROUND(R855*(1-S855),2)</f>
        <v>58.31</v>
      </c>
      <c r="U855" s="5">
        <f>ROUND(R855*(1+S855),2)</f>
        <v>108.29</v>
      </c>
      <c r="V855" t="s">
        <v>95</v>
      </c>
      <c r="W855" t="s">
        <v>2734</v>
      </c>
      <c r="X855" t="s">
        <v>2779</v>
      </c>
      <c r="Y855" t="s">
        <v>98</v>
      </c>
      <c r="Z855" t="s">
        <v>325</v>
      </c>
      <c r="AA855" s="6">
        <f>J855/I855</f>
        <v>50.0</v>
      </c>
      <c r="AB855" s="6">
        <f>J855-F855</f>
        <v>0.0</v>
      </c>
      <c r="AC855" s="5">
        <f>L855*(1-S855)</f>
        <v>29.749999999999996</v>
      </c>
      <c r="AD855" s="5">
        <f>L855*(1+S855)</f>
        <v>55.25</v>
      </c>
    </row>
    <row r="856" spans="1:30">
      <c r="A856" t="s">
        <v>2780</v>
      </c>
      <c r="B856" t="s">
        <v>43</v>
      </c>
      <c r="C856" t="s">
        <v>2731</v>
      </c>
      <c r="D856" t="s">
        <v>2781</v>
      </c>
      <c r="E856" t="s">
        <v>2782</v>
      </c>
      <c r="F856" s="9">
        <v>50</v>
      </c>
      <c r="G856" t="s">
        <v>94</v>
      </c>
      <c r="H856" s="7">
        <v>0</v>
      </c>
      <c r="I856" s="9">
        <v>1</v>
      </c>
      <c r="J856" s="6">
        <f>CEILING(F856*(1+H856),I856)</f>
        <v>50</v>
      </c>
      <c r="K856" s="9">
        <v>1.9</v>
      </c>
      <c r="L856" s="5">
        <f>ROUND(J856*K856,2)</f>
        <v>95.0</v>
      </c>
      <c r="M856" s="9">
        <v>0.09</v>
      </c>
      <c r="N856" s="6">
        <f>ROUND(F856*M856,3)</f>
        <v>4.5</v>
      </c>
      <c r="O856" s="5">
        <f>'Labor rates'!B12</f>
        <v>68</v>
      </c>
      <c r="P856" s="5">
        <f>ROUND(N856*O856,2)</f>
        <v>306.0</v>
      </c>
      <c r="Q856" s="9">
        <v>0</v>
      </c>
      <c r="R856" s="5">
        <f>ROUND(L856+P856+Q856,2)</f>
        <v>401.0</v>
      </c>
      <c r="S856" s="7">
        <v>0.3</v>
      </c>
      <c r="T856" s="5">
        <f>ROUND(R856*(1-S856),2)</f>
        <v>280.7</v>
      </c>
      <c r="U856" s="5">
        <f>ROUND(R856*(1+S856),2)</f>
        <v>521.3</v>
      </c>
      <c r="V856" t="s">
        <v>95</v>
      </c>
      <c r="W856" t="s">
        <v>2734</v>
      </c>
      <c r="X856" t="s">
        <v>2783</v>
      </c>
      <c r="Y856" t="s">
        <v>98</v>
      </c>
      <c r="Z856" t="s">
        <v>325</v>
      </c>
      <c r="AA856" s="6">
        <f>J856/I856</f>
        <v>50.0</v>
      </c>
      <c r="AB856" s="6">
        <f>J856-F856</f>
        <v>0.0</v>
      </c>
      <c r="AC856" s="5">
        <f>L856*(1-S856)</f>
        <v>66.5</v>
      </c>
      <c r="AD856" s="5">
        <f>L856*(1+S856)</f>
        <v>123.5</v>
      </c>
    </row>
    <row r="857" spans="1:30">
      <c r="A857" t="s">
        <v>2784</v>
      </c>
      <c r="B857" t="s">
        <v>43</v>
      </c>
      <c r="C857" t="s">
        <v>2731</v>
      </c>
      <c r="D857" t="s">
        <v>2785</v>
      </c>
      <c r="E857" t="s">
        <v>2786</v>
      </c>
      <c r="F857" s="9">
        <v>4</v>
      </c>
      <c r="G857" t="s">
        <v>164</v>
      </c>
      <c r="H857" s="7">
        <v>0</v>
      </c>
      <c r="I857" s="9">
        <v>1</v>
      </c>
      <c r="J857" s="6">
        <f>CEILING(F857*(1+H857),I857)</f>
        <v>4</v>
      </c>
      <c r="K857" s="9">
        <v>12</v>
      </c>
      <c r="L857" s="5">
        <f>ROUND(J857*K857,2)</f>
        <v>48.0</v>
      </c>
      <c r="M857" s="9">
        <v>0.22</v>
      </c>
      <c r="N857" s="6">
        <f>ROUND(F857*M857,3)</f>
        <v>0.88</v>
      </c>
      <c r="O857" s="5">
        <f>'Labor rates'!B12</f>
        <v>68</v>
      </c>
      <c r="P857" s="5">
        <f>ROUND(N857*O857,2)</f>
        <v>59.84</v>
      </c>
      <c r="Q857" s="9">
        <v>0</v>
      </c>
      <c r="R857" s="5">
        <f>ROUND(L857+P857+Q857,2)</f>
        <v>107.84</v>
      </c>
      <c r="S857" s="7">
        <v>0.3</v>
      </c>
      <c r="T857" s="5">
        <f>ROUND(R857*(1-S857),2)</f>
        <v>75.49</v>
      </c>
      <c r="U857" s="5">
        <f>ROUND(R857*(1+S857),2)</f>
        <v>140.19</v>
      </c>
      <c r="V857" t="s">
        <v>95</v>
      </c>
      <c r="W857" t="s">
        <v>2734</v>
      </c>
      <c r="X857" t="s">
        <v>2787</v>
      </c>
      <c r="Y857" t="s">
        <v>98</v>
      </c>
      <c r="Z857" t="s">
        <v>325</v>
      </c>
      <c r="AA857" s="6">
        <f>J857/I857</f>
        <v>4.0</v>
      </c>
      <c r="AB857" s="6">
        <f>J857-F857</f>
        <v>0.0</v>
      </c>
      <c r="AC857" s="5">
        <f>L857*(1-S857)</f>
        <v>33.599999999999994</v>
      </c>
      <c r="AD857" s="5">
        <f>L857*(1+S857)</f>
        <v>62.400000000000006</v>
      </c>
    </row>
    <row r="858" spans="1:30">
      <c r="A858" t="s">
        <v>2788</v>
      </c>
      <c r="B858" t="s">
        <v>43</v>
      </c>
      <c r="C858" t="s">
        <v>2731</v>
      </c>
      <c r="D858" t="s">
        <v>2789</v>
      </c>
      <c r="E858" t="s">
        <v>2790</v>
      </c>
      <c r="F858" s="9">
        <v>12</v>
      </c>
      <c r="G858" t="s">
        <v>164</v>
      </c>
      <c r="H858" s="7">
        <v>0</v>
      </c>
      <c r="I858" s="9">
        <v>1</v>
      </c>
      <c r="J858" s="6">
        <f>CEILING(F858*(1+H858),I858)</f>
        <v>12</v>
      </c>
      <c r="K858" s="9">
        <v>2.5</v>
      </c>
      <c r="L858" s="5">
        <f>ROUND(J858*K858,2)</f>
        <v>30.0</v>
      </c>
      <c r="M858" s="9">
        <v>0.1</v>
      </c>
      <c r="N858" s="6">
        <f>ROUND(F858*M858,3)</f>
        <v>1.2</v>
      </c>
      <c r="O858" s="5">
        <f>'Labor rates'!B12</f>
        <v>68</v>
      </c>
      <c r="P858" s="5">
        <f>ROUND(N858*O858,2)</f>
        <v>81.6</v>
      </c>
      <c r="Q858" s="9">
        <v>0</v>
      </c>
      <c r="R858" s="5">
        <f>ROUND(L858+P858+Q858,2)</f>
        <v>111.6</v>
      </c>
      <c r="S858" s="7">
        <v>0.3</v>
      </c>
      <c r="T858" s="5">
        <f>ROUND(R858*(1-S858),2)</f>
        <v>78.12</v>
      </c>
      <c r="U858" s="5">
        <f>ROUND(R858*(1+S858),2)</f>
        <v>145.08</v>
      </c>
      <c r="V858" t="s">
        <v>95</v>
      </c>
      <c r="W858" t="s">
        <v>2734</v>
      </c>
      <c r="X858" t="s">
        <v>2791</v>
      </c>
      <c r="Y858" t="s">
        <v>98</v>
      </c>
      <c r="Z858" t="s">
        <v>325</v>
      </c>
      <c r="AA858" s="6">
        <f>J858/I858</f>
        <v>12.0</v>
      </c>
      <c r="AB858" s="6">
        <f>J858-F858</f>
        <v>0.0</v>
      </c>
      <c r="AC858" s="5">
        <f>L858*(1-S858)</f>
        <v>21.0</v>
      </c>
      <c r="AD858" s="5">
        <f>L858*(1+S858)</f>
        <v>39.0</v>
      </c>
    </row>
    <row r="859" spans="1:30">
      <c r="A859" t="s">
        <v>2792</v>
      </c>
      <c r="B859" t="s">
        <v>43</v>
      </c>
      <c r="C859" t="s">
        <v>2731</v>
      </c>
      <c r="D859" t="s">
        <v>2793</v>
      </c>
      <c r="E859" t="s">
        <v>2794</v>
      </c>
      <c r="F859" s="9">
        <v>100</v>
      </c>
      <c r="G859" t="s">
        <v>94</v>
      </c>
      <c r="H859" s="7">
        <v>0</v>
      </c>
      <c r="I859" s="9">
        <v>1</v>
      </c>
      <c r="J859" s="6">
        <f>CEILING(F859*(1+H859),I859)</f>
        <v>100</v>
      </c>
      <c r="K859" s="9">
        <v>1.25</v>
      </c>
      <c r="L859" s="5">
        <f>ROUND(J859*K859,2)</f>
        <v>125.0</v>
      </c>
      <c r="M859" s="9">
        <v>0.02</v>
      </c>
      <c r="N859" s="6">
        <f>ROUND(F859*M859,3)</f>
        <v>2.0</v>
      </c>
      <c r="O859" s="5">
        <f>'Labor rates'!B12</f>
        <v>68</v>
      </c>
      <c r="P859" s="5">
        <f>ROUND(N859*O859,2)</f>
        <v>136.0</v>
      </c>
      <c r="Q859" s="9">
        <v>0</v>
      </c>
      <c r="R859" s="5">
        <f>ROUND(L859+P859+Q859,2)</f>
        <v>261.0</v>
      </c>
      <c r="S859" s="7">
        <v>0.3</v>
      </c>
      <c r="T859" s="5">
        <f>ROUND(R859*(1-S859),2)</f>
        <v>182.7</v>
      </c>
      <c r="U859" s="5">
        <f>ROUND(R859*(1+S859),2)</f>
        <v>339.3</v>
      </c>
      <c r="V859" t="s">
        <v>95</v>
      </c>
      <c r="W859" t="s">
        <v>2734</v>
      </c>
      <c r="X859" t="s">
        <v>2795</v>
      </c>
      <c r="Y859" t="s">
        <v>98</v>
      </c>
      <c r="Z859" t="s">
        <v>325</v>
      </c>
      <c r="AA859" s="6">
        <f>J859/I859</f>
        <v>100.0</v>
      </c>
      <c r="AB859" s="6">
        <f>J859-F859</f>
        <v>0.0</v>
      </c>
      <c r="AC859" s="5">
        <f>L859*(1-S859)</f>
        <v>87.5</v>
      </c>
      <c r="AD859" s="5">
        <f>L859*(1+S859)</f>
        <v>162.5</v>
      </c>
    </row>
    <row r="860" spans="1:30">
      <c r="A860" t="s">
        <v>2796</v>
      </c>
      <c r="B860" t="s">
        <v>43</v>
      </c>
      <c r="C860" t="s">
        <v>2731</v>
      </c>
      <c r="D860" t="s">
        <v>2797</v>
      </c>
      <c r="E860" t="s">
        <v>2798</v>
      </c>
      <c r="F860" s="9">
        <v>2</v>
      </c>
      <c r="G860" t="s">
        <v>164</v>
      </c>
      <c r="H860" s="7">
        <v>0</v>
      </c>
      <c r="I860" s="9">
        <v>1</v>
      </c>
      <c r="J860" s="6">
        <f>CEILING(F860*(1+H860),I860)</f>
        <v>2</v>
      </c>
      <c r="K860" s="9">
        <v>28</v>
      </c>
      <c r="L860" s="5">
        <f>ROUND(J860*K860,2)</f>
        <v>56.0</v>
      </c>
      <c r="M860" s="9">
        <v>0.5</v>
      </c>
      <c r="N860" s="6">
        <f>ROUND(F860*M860,3)</f>
        <v>1.0</v>
      </c>
      <c r="O860" s="5">
        <f>'Labor rates'!B12</f>
        <v>68</v>
      </c>
      <c r="P860" s="5">
        <f>ROUND(N860*O860,2)</f>
        <v>68.0</v>
      </c>
      <c r="Q860" s="9">
        <v>0</v>
      </c>
      <c r="R860" s="5">
        <f>ROUND(L860+P860+Q860,2)</f>
        <v>124.0</v>
      </c>
      <c r="S860" s="7">
        <v>0.3</v>
      </c>
      <c r="T860" s="5">
        <f>ROUND(R860*(1-S860),2)</f>
        <v>86.8</v>
      </c>
      <c r="U860" s="5">
        <f>ROUND(R860*(1+S860),2)</f>
        <v>161.2</v>
      </c>
      <c r="V860" t="s">
        <v>95</v>
      </c>
      <c r="W860" t="s">
        <v>2734</v>
      </c>
      <c r="X860" t="s">
        <v>2799</v>
      </c>
      <c r="Y860" t="s">
        <v>98</v>
      </c>
      <c r="Z860" t="s">
        <v>325</v>
      </c>
      <c r="AA860" s="6">
        <f>J860/I860</f>
        <v>2.0</v>
      </c>
      <c r="AB860" s="6">
        <f>J860-F860</f>
        <v>0.0</v>
      </c>
      <c r="AC860" s="5">
        <f>L860*(1-S860)</f>
        <v>39.199999999999996</v>
      </c>
      <c r="AD860" s="5">
        <f>L860*(1+S860)</f>
        <v>72.8</v>
      </c>
    </row>
    <row r="861" spans="1:30">
      <c r="A861" t="s">
        <v>2800</v>
      </c>
      <c r="B861" t="s">
        <v>43</v>
      </c>
      <c r="C861" t="s">
        <v>2731</v>
      </c>
      <c r="D861" t="s">
        <v>2801</v>
      </c>
      <c r="E861" t="s">
        <v>2802</v>
      </c>
      <c r="F861" s="9">
        <v>2</v>
      </c>
      <c r="G861" t="s">
        <v>164</v>
      </c>
      <c r="H861" s="7">
        <v>0</v>
      </c>
      <c r="I861" s="9">
        <v>1</v>
      </c>
      <c r="J861" s="6">
        <f>CEILING(F861*(1+H861),I861)</f>
        <v>2</v>
      </c>
      <c r="K861" s="9">
        <v>8</v>
      </c>
      <c r="L861" s="5">
        <f>ROUND(J861*K861,2)</f>
        <v>16.0</v>
      </c>
      <c r="M861" s="9">
        <v>0.08</v>
      </c>
      <c r="N861" s="6">
        <f>ROUND(F861*M861,3)</f>
        <v>0.16</v>
      </c>
      <c r="O861" s="5">
        <f>'Labor rates'!B12</f>
        <v>68</v>
      </c>
      <c r="P861" s="5">
        <f>ROUND(N861*O861,2)</f>
        <v>10.88</v>
      </c>
      <c r="Q861" s="9">
        <v>0</v>
      </c>
      <c r="R861" s="5">
        <f>ROUND(L861+P861+Q861,2)</f>
        <v>26.88</v>
      </c>
      <c r="S861" s="7">
        <v>0.3</v>
      </c>
      <c r="T861" s="5">
        <f>ROUND(R861*(1-S861),2)</f>
        <v>18.82</v>
      </c>
      <c r="U861" s="5">
        <f>ROUND(R861*(1+S861),2)</f>
        <v>34.94</v>
      </c>
      <c r="V861" t="s">
        <v>95</v>
      </c>
      <c r="W861" t="s">
        <v>2734</v>
      </c>
      <c r="X861" t="s">
        <v>2803</v>
      </c>
      <c r="Y861" t="s">
        <v>98</v>
      </c>
      <c r="Z861" t="s">
        <v>325</v>
      </c>
      <c r="AA861" s="6">
        <f>J861/I861</f>
        <v>2.0</v>
      </c>
      <c r="AB861" s="6">
        <f>J861-F861</f>
        <v>0.0</v>
      </c>
      <c r="AC861" s="5">
        <f>L861*(1-S861)</f>
        <v>11.2</v>
      </c>
      <c r="AD861" s="5">
        <f>L861*(1+S861)</f>
        <v>20.8</v>
      </c>
    </row>
    <row r="862" spans="1:30">
      <c r="A862" t="s">
        <v>2804</v>
      </c>
      <c r="B862" t="s">
        <v>43</v>
      </c>
      <c r="C862" t="s">
        <v>2731</v>
      </c>
      <c r="D862" t="s">
        <v>2805</v>
      </c>
      <c r="E862" t="s">
        <v>2806</v>
      </c>
      <c r="F862" s="9">
        <v>4</v>
      </c>
      <c r="G862" t="s">
        <v>164</v>
      </c>
      <c r="H862" s="7">
        <v>0</v>
      </c>
      <c r="I862" s="9">
        <v>1</v>
      </c>
      <c r="J862" s="6">
        <f>CEILING(F862*(1+H862),I862)</f>
        <v>4</v>
      </c>
      <c r="K862" s="9">
        <v>12</v>
      </c>
      <c r="L862" s="5">
        <f>ROUND(J862*K862,2)</f>
        <v>48.0</v>
      </c>
      <c r="M862" s="9">
        <v>0.1</v>
      </c>
      <c r="N862" s="6">
        <f>ROUND(F862*M862,3)</f>
        <v>0.4</v>
      </c>
      <c r="O862" s="5">
        <f>'Labor rates'!B12</f>
        <v>68</v>
      </c>
      <c r="P862" s="5">
        <f>ROUND(N862*O862,2)</f>
        <v>27.2</v>
      </c>
      <c r="Q862" s="9">
        <v>0</v>
      </c>
      <c r="R862" s="5">
        <f>ROUND(L862+P862+Q862,2)</f>
        <v>75.2</v>
      </c>
      <c r="S862" s="7">
        <v>0.3</v>
      </c>
      <c r="T862" s="5">
        <f>ROUND(R862*(1-S862),2)</f>
        <v>52.64</v>
      </c>
      <c r="U862" s="5">
        <f>ROUND(R862*(1+S862),2)</f>
        <v>97.76</v>
      </c>
      <c r="V862" t="s">
        <v>95</v>
      </c>
      <c r="W862" t="s">
        <v>2734</v>
      </c>
      <c r="X862" t="s">
        <v>2807</v>
      </c>
      <c r="Y862" t="s">
        <v>98</v>
      </c>
      <c r="Z862" t="s">
        <v>325</v>
      </c>
      <c r="AA862" s="6">
        <f>J862/I862</f>
        <v>4.0</v>
      </c>
      <c r="AB862" s="6">
        <f>J862-F862</f>
        <v>0.0</v>
      </c>
      <c r="AC862" s="5">
        <f>L862*(1-S862)</f>
        <v>33.599999999999994</v>
      </c>
      <c r="AD862" s="5">
        <f>L862*(1+S862)</f>
        <v>62.400000000000006</v>
      </c>
    </row>
    <row r="863" spans="1:30">
      <c r="A863" t="s">
        <v>2808</v>
      </c>
      <c r="B863" t="s">
        <v>43</v>
      </c>
      <c r="C863" t="s">
        <v>2731</v>
      </c>
      <c r="D863" t="s">
        <v>2809</v>
      </c>
      <c r="E863" t="s">
        <v>2810</v>
      </c>
      <c r="F863" s="9">
        <v>1</v>
      </c>
      <c r="G863" t="s">
        <v>164</v>
      </c>
      <c r="H863" s="7">
        <v>0</v>
      </c>
      <c r="I863" s="9">
        <v>1</v>
      </c>
      <c r="J863" s="6">
        <f>CEILING(F863*(1+H863),I863)</f>
        <v>1</v>
      </c>
      <c r="K863" s="9">
        <v>18</v>
      </c>
      <c r="L863" s="5">
        <f>ROUND(J863*K863,2)</f>
        <v>18.0</v>
      </c>
      <c r="M863" s="9">
        <v>0.3</v>
      </c>
      <c r="N863" s="6">
        <f>ROUND(F863*M863,3)</f>
        <v>0.3</v>
      </c>
      <c r="O863" s="5">
        <f>'Labor rates'!B12</f>
        <v>68</v>
      </c>
      <c r="P863" s="5">
        <f>ROUND(N863*O863,2)</f>
        <v>20.4</v>
      </c>
      <c r="Q863" s="9">
        <v>0</v>
      </c>
      <c r="R863" s="5">
        <f>ROUND(L863+P863+Q863,2)</f>
        <v>38.4</v>
      </c>
      <c r="S863" s="7">
        <v>0.3</v>
      </c>
      <c r="T863" s="5">
        <f>ROUND(R863*(1-S863),2)</f>
        <v>26.88</v>
      </c>
      <c r="U863" s="5">
        <f>ROUND(R863*(1+S863),2)</f>
        <v>49.92</v>
      </c>
      <c r="V863" t="s">
        <v>95</v>
      </c>
      <c r="W863" t="s">
        <v>2734</v>
      </c>
      <c r="X863" t="s">
        <v>1330</v>
      </c>
      <c r="Y863" t="s">
        <v>98</v>
      </c>
      <c r="Z863" t="s">
        <v>325</v>
      </c>
      <c r="AA863" s="6">
        <f>J863/I863</f>
        <v>1.0</v>
      </c>
      <c r="AB863" s="6">
        <f>J863-F863</f>
        <v>0.0</v>
      </c>
      <c r="AC863" s="5">
        <f>L863*(1-S863)</f>
        <v>12.6</v>
      </c>
      <c r="AD863" s="5">
        <f>L863*(1+S863)</f>
        <v>23.400000000000002</v>
      </c>
    </row>
    <row r="864" spans="1:30">
      <c r="A864" t="s">
        <v>2811</v>
      </c>
      <c r="B864" t="s">
        <v>43</v>
      </c>
      <c r="C864" t="s">
        <v>2731</v>
      </c>
      <c r="D864" t="s">
        <v>2812</v>
      </c>
      <c r="E864" t="s">
        <v>2813</v>
      </c>
      <c r="F864" s="9">
        <v>4</v>
      </c>
      <c r="G864" t="s">
        <v>164</v>
      </c>
      <c r="H864" s="7">
        <v>0</v>
      </c>
      <c r="I864" s="9">
        <v>1</v>
      </c>
      <c r="J864" s="6">
        <f>CEILING(F864*(1+H864),I864)</f>
        <v>4</v>
      </c>
      <c r="K864" s="9">
        <v>12</v>
      </c>
      <c r="L864" s="5">
        <f>ROUND(J864*K864,2)</f>
        <v>48.0</v>
      </c>
      <c r="M864" s="9">
        <v>0.12</v>
      </c>
      <c r="N864" s="6">
        <f>ROUND(F864*M864,3)</f>
        <v>0.48</v>
      </c>
      <c r="O864" s="5">
        <f>'Labor rates'!B12</f>
        <v>68</v>
      </c>
      <c r="P864" s="5">
        <f>ROUND(N864*O864,2)</f>
        <v>32.64</v>
      </c>
      <c r="Q864" s="9">
        <v>0</v>
      </c>
      <c r="R864" s="5">
        <f>ROUND(L864+P864+Q864,2)</f>
        <v>80.64</v>
      </c>
      <c r="S864" s="7">
        <v>0.3</v>
      </c>
      <c r="T864" s="5">
        <f>ROUND(R864*(1-S864),2)</f>
        <v>56.45</v>
      </c>
      <c r="U864" s="5">
        <f>ROUND(R864*(1+S864),2)</f>
        <v>104.83</v>
      </c>
      <c r="V864" t="s">
        <v>95</v>
      </c>
      <c r="W864" t="s">
        <v>2734</v>
      </c>
      <c r="X864" t="s">
        <v>1370</v>
      </c>
      <c r="Y864" t="s">
        <v>98</v>
      </c>
      <c r="Z864" t="s">
        <v>325</v>
      </c>
      <c r="AA864" s="6">
        <f>J864/I864</f>
        <v>4.0</v>
      </c>
      <c r="AB864" s="6">
        <f>J864-F864</f>
        <v>0.0</v>
      </c>
      <c r="AC864" s="5">
        <f>L864*(1-S864)</f>
        <v>33.599999999999994</v>
      </c>
      <c r="AD864" s="5">
        <f>L864*(1+S864)</f>
        <v>62.400000000000006</v>
      </c>
    </row>
    <row r="865" spans="1:30">
      <c r="A865" t="s">
        <v>2814</v>
      </c>
      <c r="B865" t="s">
        <v>43</v>
      </c>
      <c r="C865" t="s">
        <v>2731</v>
      </c>
      <c r="D865" t="s">
        <v>2815</v>
      </c>
      <c r="E865" t="s">
        <v>2816</v>
      </c>
      <c r="F865" s="9">
        <v>1</v>
      </c>
      <c r="G865" t="s">
        <v>164</v>
      </c>
      <c r="H865" s="7">
        <v>0</v>
      </c>
      <c r="I865" s="9">
        <v>1</v>
      </c>
      <c r="J865" s="6">
        <f>CEILING(F865*(1+H865),I865)</f>
        <v>1</v>
      </c>
      <c r="K865" s="9">
        <v>32</v>
      </c>
      <c r="L865" s="5">
        <f>ROUND(J865*K865,2)</f>
        <v>32.0</v>
      </c>
      <c r="M865" s="9">
        <v>0.5</v>
      </c>
      <c r="N865" s="6">
        <f>ROUND(F865*M865,3)</f>
        <v>0.5</v>
      </c>
      <c r="O865" s="5">
        <f>'Labor rates'!B12</f>
        <v>68</v>
      </c>
      <c r="P865" s="5">
        <f>ROUND(N865*O865,2)</f>
        <v>34.0</v>
      </c>
      <c r="Q865" s="9">
        <v>0</v>
      </c>
      <c r="R865" s="5">
        <f>ROUND(L865+P865+Q865,2)</f>
        <v>66.0</v>
      </c>
      <c r="S865" s="7">
        <v>0.3</v>
      </c>
      <c r="T865" s="5">
        <f>ROUND(R865*(1-S865),2)</f>
        <v>46.2</v>
      </c>
      <c r="U865" s="5">
        <f>ROUND(R865*(1+S865),2)</f>
        <v>85.8</v>
      </c>
      <c r="V865" t="s">
        <v>95</v>
      </c>
      <c r="W865" t="s">
        <v>2734</v>
      </c>
      <c r="X865" t="s">
        <v>2044</v>
      </c>
      <c r="Y865" t="s">
        <v>98</v>
      </c>
      <c r="Z865" t="s">
        <v>325</v>
      </c>
      <c r="AA865" s="6">
        <f>J865/I865</f>
        <v>1.0</v>
      </c>
      <c r="AB865" s="6">
        <f>J865-F865</f>
        <v>0.0</v>
      </c>
      <c r="AC865" s="5">
        <f>L865*(1-S865)</f>
        <v>22.4</v>
      </c>
      <c r="AD865" s="5">
        <f>L865*(1+S865)</f>
        <v>41.6</v>
      </c>
    </row>
    <row r="866" spans="1:30">
      <c r="A866" t="s">
        <v>2817</v>
      </c>
      <c r="B866" t="s">
        <v>43</v>
      </c>
      <c r="C866" t="s">
        <v>2731</v>
      </c>
      <c r="D866" t="s">
        <v>2818</v>
      </c>
      <c r="E866" t="s">
        <v>2819</v>
      </c>
      <c r="F866" s="9">
        <v>1</v>
      </c>
      <c r="G866" t="s">
        <v>164</v>
      </c>
      <c r="H866" s="7">
        <v>0</v>
      </c>
      <c r="I866" s="9">
        <v>1</v>
      </c>
      <c r="J866" s="6">
        <f>CEILING(F866*(1+H866),I866)</f>
        <v>1</v>
      </c>
      <c r="K866" s="9">
        <v>35</v>
      </c>
      <c r="L866" s="5">
        <f>ROUND(J866*K866,2)</f>
        <v>35.0</v>
      </c>
      <c r="M866" s="9">
        <v>0.4</v>
      </c>
      <c r="N866" s="6">
        <f>ROUND(F866*M866,3)</f>
        <v>0.4</v>
      </c>
      <c r="O866" s="5">
        <f>'Labor rates'!B12</f>
        <v>68</v>
      </c>
      <c r="P866" s="5">
        <f>ROUND(N866*O866,2)</f>
        <v>27.2</v>
      </c>
      <c r="Q866" s="9">
        <v>0</v>
      </c>
      <c r="R866" s="5">
        <f>ROUND(L866+P866+Q866,2)</f>
        <v>62.2</v>
      </c>
      <c r="S866" s="7">
        <v>0.3</v>
      </c>
      <c r="T866" s="5">
        <f>ROUND(R866*(1-S866),2)</f>
        <v>43.54</v>
      </c>
      <c r="U866" s="5">
        <f>ROUND(R866*(1+S866),2)</f>
        <v>80.86</v>
      </c>
      <c r="V866" t="s">
        <v>95</v>
      </c>
      <c r="W866" t="s">
        <v>2734</v>
      </c>
      <c r="X866" t="s">
        <v>2820</v>
      </c>
      <c r="Y866" t="s">
        <v>98</v>
      </c>
      <c r="Z866" t="s">
        <v>325</v>
      </c>
      <c r="AA866" s="6">
        <f>J866/I866</f>
        <v>1.0</v>
      </c>
      <c r="AB866" s="6">
        <f>J866-F866</f>
        <v>0.0</v>
      </c>
      <c r="AC866" s="5">
        <f>L866*(1-S866)</f>
        <v>24.5</v>
      </c>
      <c r="AD866" s="5">
        <f>L866*(1+S866)</f>
        <v>45.5</v>
      </c>
    </row>
    <row r="867" spans="1:30">
      <c r="A867" t="s">
        <v>2821</v>
      </c>
      <c r="B867" t="s">
        <v>43</v>
      </c>
      <c r="C867" t="s">
        <v>2731</v>
      </c>
      <c r="D867" t="s">
        <v>2822</v>
      </c>
      <c r="E867" t="s">
        <v>2823</v>
      </c>
      <c r="F867" s="9">
        <v>1</v>
      </c>
      <c r="G867" t="s">
        <v>164</v>
      </c>
      <c r="H867" s="7">
        <v>0</v>
      </c>
      <c r="I867" s="9">
        <v>1</v>
      </c>
      <c r="J867" s="6">
        <f>CEILING(F867*(1+H867),I867)</f>
        <v>1</v>
      </c>
      <c r="K867" s="9">
        <v>35</v>
      </c>
      <c r="L867" s="5">
        <f>ROUND(J867*K867,2)</f>
        <v>35.0</v>
      </c>
      <c r="M867" s="9">
        <v>0.4</v>
      </c>
      <c r="N867" s="6">
        <f>ROUND(F867*M867,3)</f>
        <v>0.4</v>
      </c>
      <c r="O867" s="5">
        <f>'Labor rates'!B12</f>
        <v>68</v>
      </c>
      <c r="P867" s="5">
        <f>ROUND(N867*O867,2)</f>
        <v>27.2</v>
      </c>
      <c r="Q867" s="9">
        <v>0</v>
      </c>
      <c r="R867" s="5">
        <f>ROUND(L867+P867+Q867,2)</f>
        <v>62.2</v>
      </c>
      <c r="S867" s="7">
        <v>0.3</v>
      </c>
      <c r="T867" s="5">
        <f>ROUND(R867*(1-S867),2)</f>
        <v>43.54</v>
      </c>
      <c r="U867" s="5">
        <f>ROUND(R867*(1+S867),2)</f>
        <v>80.86</v>
      </c>
      <c r="V867" t="s">
        <v>95</v>
      </c>
      <c r="W867" t="s">
        <v>2734</v>
      </c>
      <c r="X867" t="s">
        <v>2050</v>
      </c>
      <c r="Y867" t="s">
        <v>98</v>
      </c>
      <c r="Z867" t="s">
        <v>325</v>
      </c>
      <c r="AA867" s="6">
        <f>J867/I867</f>
        <v>1.0</v>
      </c>
      <c r="AB867" s="6">
        <f>J867-F867</f>
        <v>0.0</v>
      </c>
      <c r="AC867" s="5">
        <f>L867*(1-S867)</f>
        <v>24.5</v>
      </c>
      <c r="AD867" s="5">
        <f>L867*(1+S867)</f>
        <v>45.5</v>
      </c>
    </row>
    <row r="868" spans="1:30">
      <c r="A868" t="s">
        <v>2824</v>
      </c>
      <c r="B868" t="s">
        <v>43</v>
      </c>
      <c r="C868" t="s">
        <v>2731</v>
      </c>
      <c r="D868" t="s">
        <v>2825</v>
      </c>
      <c r="E868" t="s">
        <v>2826</v>
      </c>
      <c r="F868" s="9">
        <v>30</v>
      </c>
      <c r="G868" t="s">
        <v>94</v>
      </c>
      <c r="H868" s="7">
        <v>0</v>
      </c>
      <c r="I868" s="9">
        <v>1</v>
      </c>
      <c r="J868" s="6">
        <f>CEILING(F868*(1+H868),I868)</f>
        <v>30</v>
      </c>
      <c r="K868" s="9">
        <v>1.2</v>
      </c>
      <c r="L868" s="5">
        <f>ROUND(J868*K868,2)</f>
        <v>36.0</v>
      </c>
      <c r="M868" s="9">
        <v>0.05</v>
      </c>
      <c r="N868" s="6">
        <f>ROUND(F868*M868,3)</f>
        <v>1.5</v>
      </c>
      <c r="O868" s="5">
        <f>'Labor rates'!B12</f>
        <v>68</v>
      </c>
      <c r="P868" s="5">
        <f>ROUND(N868*O868,2)</f>
        <v>102.0</v>
      </c>
      <c r="Q868" s="9">
        <v>0</v>
      </c>
      <c r="R868" s="5">
        <f>ROUND(L868+P868+Q868,2)</f>
        <v>138.0</v>
      </c>
      <c r="S868" s="7">
        <v>0.3</v>
      </c>
      <c r="T868" s="5">
        <f>ROUND(R868*(1-S868),2)</f>
        <v>96.6</v>
      </c>
      <c r="U868" s="5">
        <f>ROUND(R868*(1+S868),2)</f>
        <v>179.4</v>
      </c>
      <c r="V868" t="s">
        <v>95</v>
      </c>
      <c r="W868" t="s">
        <v>2734</v>
      </c>
      <c r="X868" t="s">
        <v>2827</v>
      </c>
      <c r="Y868" t="s">
        <v>98</v>
      </c>
      <c r="Z868" t="s">
        <v>325</v>
      </c>
      <c r="AA868" s="6">
        <f>J868/I868</f>
        <v>30.0</v>
      </c>
      <c r="AB868" s="6">
        <f>J868-F868</f>
        <v>0.0</v>
      </c>
      <c r="AC868" s="5">
        <f>L868*(1-S868)</f>
        <v>25.2</v>
      </c>
      <c r="AD868" s="5">
        <f>L868*(1+S868)</f>
        <v>46.800000000000004</v>
      </c>
    </row>
    <row r="869" spans="1:30">
      <c r="A869" t="s">
        <v>2828</v>
      </c>
      <c r="B869" t="s">
        <v>43</v>
      </c>
      <c r="C869" t="s">
        <v>2731</v>
      </c>
      <c r="D869" t="s">
        <v>2829</v>
      </c>
      <c r="E869" t="s">
        <v>2830</v>
      </c>
      <c r="F869" s="9">
        <v>6</v>
      </c>
      <c r="G869" t="s">
        <v>164</v>
      </c>
      <c r="H869" s="7">
        <v>0</v>
      </c>
      <c r="I869" s="9">
        <v>1</v>
      </c>
      <c r="J869" s="6">
        <f>CEILING(F869*(1+H869),I869)</f>
        <v>6</v>
      </c>
      <c r="K869" s="9">
        <v>4</v>
      </c>
      <c r="L869" s="5">
        <f>ROUND(J869*K869,2)</f>
        <v>24.0</v>
      </c>
      <c r="M869" s="9">
        <v>0.12</v>
      </c>
      <c r="N869" s="6">
        <f>ROUND(F869*M869,3)</f>
        <v>0.72</v>
      </c>
      <c r="O869" s="5">
        <f>'Labor rates'!B12</f>
        <v>68</v>
      </c>
      <c r="P869" s="5">
        <f>ROUND(N869*O869,2)</f>
        <v>48.96</v>
      </c>
      <c r="Q869" s="9">
        <v>0</v>
      </c>
      <c r="R869" s="5">
        <f>ROUND(L869+P869+Q869,2)</f>
        <v>72.96</v>
      </c>
      <c r="S869" s="7">
        <v>0.3</v>
      </c>
      <c r="T869" s="5">
        <f>ROUND(R869*(1-S869),2)</f>
        <v>51.07</v>
      </c>
      <c r="U869" s="5">
        <f>ROUND(R869*(1+S869),2)</f>
        <v>94.85</v>
      </c>
      <c r="V869" t="s">
        <v>95</v>
      </c>
      <c r="W869" t="s">
        <v>2734</v>
      </c>
      <c r="X869" t="s">
        <v>2831</v>
      </c>
      <c r="Y869" t="s">
        <v>98</v>
      </c>
      <c r="Z869" t="s">
        <v>325</v>
      </c>
      <c r="AA869" s="6">
        <f>J869/I869</f>
        <v>6.0</v>
      </c>
      <c r="AB869" s="6">
        <f>J869-F869</f>
        <v>0.0</v>
      </c>
      <c r="AC869" s="5">
        <f>L869*(1-S869)</f>
        <v>16.799999999999997</v>
      </c>
      <c r="AD869" s="5">
        <f>L869*(1+S869)</f>
        <v>31.200000000000003</v>
      </c>
    </row>
    <row r="870" spans="1:30">
      <c r="A870" t="s">
        <v>2832</v>
      </c>
      <c r="B870" t="s">
        <v>43</v>
      </c>
      <c r="C870" t="s">
        <v>2731</v>
      </c>
      <c r="D870" t="s">
        <v>2833</v>
      </c>
      <c r="E870" t="s">
        <v>2834</v>
      </c>
      <c r="F870" s="9">
        <v>60</v>
      </c>
      <c r="G870" t="s">
        <v>94</v>
      </c>
      <c r="H870" s="7">
        <v>0</v>
      </c>
      <c r="I870" s="9">
        <v>1</v>
      </c>
      <c r="J870" s="6">
        <f>CEILING(F870*(1+H870),I870)</f>
        <v>60</v>
      </c>
      <c r="K870" s="9">
        <v>0.85</v>
      </c>
      <c r="L870" s="5">
        <f>ROUND(J870*K870,2)</f>
        <v>51.0</v>
      </c>
      <c r="M870" s="9">
        <v>0.012</v>
      </c>
      <c r="N870" s="6">
        <f>ROUND(F870*M870,3)</f>
        <v>0.72</v>
      </c>
      <c r="O870" s="5">
        <f>'Labor rates'!B12</f>
        <v>68</v>
      </c>
      <c r="P870" s="5">
        <f>ROUND(N870*O870,2)</f>
        <v>48.96</v>
      </c>
      <c r="Q870" s="9">
        <v>0</v>
      </c>
      <c r="R870" s="5">
        <f>ROUND(L870+P870+Q870,2)</f>
        <v>99.96</v>
      </c>
      <c r="S870" s="7">
        <v>0.3</v>
      </c>
      <c r="T870" s="5">
        <f>ROUND(R870*(1-S870),2)</f>
        <v>69.97</v>
      </c>
      <c r="U870" s="5">
        <f>ROUND(R870*(1+S870),2)</f>
        <v>129.95</v>
      </c>
      <c r="V870" t="s">
        <v>95</v>
      </c>
      <c r="W870" t="s">
        <v>2734</v>
      </c>
      <c r="X870" t="s">
        <v>2835</v>
      </c>
      <c r="Y870" t="s">
        <v>98</v>
      </c>
      <c r="Z870" t="s">
        <v>325</v>
      </c>
      <c r="AA870" s="6">
        <f>J870/I870</f>
        <v>60.0</v>
      </c>
      <c r="AB870" s="6">
        <f>J870-F870</f>
        <v>0.0</v>
      </c>
      <c r="AC870" s="5">
        <f>L870*(1-S870)</f>
        <v>35.699999999999996</v>
      </c>
      <c r="AD870" s="5">
        <f>L870*(1+S870)</f>
        <v>66.3</v>
      </c>
    </row>
    <row r="871" spans="1:30">
      <c r="A871" t="s">
        <v>2836</v>
      </c>
      <c r="B871" t="s">
        <v>43</v>
      </c>
      <c r="C871" t="s">
        <v>2731</v>
      </c>
      <c r="D871" t="s">
        <v>2837</v>
      </c>
      <c r="E871" t="s">
        <v>2838</v>
      </c>
      <c r="F871" s="9">
        <v>30</v>
      </c>
      <c r="G871" t="s">
        <v>94</v>
      </c>
      <c r="H871" s="7">
        <v>0</v>
      </c>
      <c r="I871" s="9">
        <v>1</v>
      </c>
      <c r="J871" s="6">
        <f>CEILING(F871*(1+H871),I871)</f>
        <v>30</v>
      </c>
      <c r="K871" s="9">
        <v>0.45</v>
      </c>
      <c r="L871" s="5">
        <f>ROUND(J871*K871,2)</f>
        <v>13.5</v>
      </c>
      <c r="M871" s="9">
        <v>0.012</v>
      </c>
      <c r="N871" s="6">
        <f>ROUND(F871*M871,3)</f>
        <v>0.36</v>
      </c>
      <c r="O871" s="5">
        <f>'Labor rates'!B12</f>
        <v>68</v>
      </c>
      <c r="P871" s="5">
        <f>ROUND(N871*O871,2)</f>
        <v>24.48</v>
      </c>
      <c r="Q871" s="9">
        <v>0</v>
      </c>
      <c r="R871" s="5">
        <f>ROUND(L871+P871+Q871,2)</f>
        <v>37.98</v>
      </c>
      <c r="S871" s="7">
        <v>0.3</v>
      </c>
      <c r="T871" s="5">
        <f>ROUND(R871*(1-S871),2)</f>
        <v>26.59</v>
      </c>
      <c r="U871" s="5">
        <f>ROUND(R871*(1+S871),2)</f>
        <v>49.37</v>
      </c>
      <c r="V871" t="s">
        <v>95</v>
      </c>
      <c r="W871" t="s">
        <v>2734</v>
      </c>
      <c r="X871" t="s">
        <v>2839</v>
      </c>
      <c r="Y871" t="s">
        <v>98</v>
      </c>
      <c r="Z871" t="s">
        <v>325</v>
      </c>
      <c r="AA871" s="6">
        <f>J871/I871</f>
        <v>30.0</v>
      </c>
      <c r="AB871" s="6">
        <f>J871-F871</f>
        <v>0.0</v>
      </c>
      <c r="AC871" s="5">
        <f>L871*(1-S871)</f>
        <v>9.45</v>
      </c>
      <c r="AD871" s="5">
        <f>L871*(1+S871)</f>
        <v>17.55</v>
      </c>
    </row>
    <row r="872" spans="1:30">
      <c r="A872" t="s">
        <v>2840</v>
      </c>
      <c r="B872" t="s">
        <v>43</v>
      </c>
      <c r="C872" t="s">
        <v>2731</v>
      </c>
      <c r="D872" t="s">
        <v>2841</v>
      </c>
      <c r="E872" t="s">
        <v>2842</v>
      </c>
      <c r="F872" s="9">
        <v>140</v>
      </c>
      <c r="G872" t="s">
        <v>94</v>
      </c>
      <c r="H872" s="7">
        <v>0</v>
      </c>
      <c r="I872" s="9">
        <v>1</v>
      </c>
      <c r="J872" s="6">
        <f>CEILING(F872*(1+H872),I872)</f>
        <v>140</v>
      </c>
      <c r="K872" s="9">
        <v>0.8</v>
      </c>
      <c r="L872" s="5">
        <f>ROUND(J872*K872,2)</f>
        <v>112.0</v>
      </c>
      <c r="M872" s="9">
        <v>0.07000000000000001</v>
      </c>
      <c r="N872" s="6">
        <f>ROUND(F872*M872,3)</f>
        <v>9.8</v>
      </c>
      <c r="O872" s="5">
        <f>'Labor rates'!B12</f>
        <v>68</v>
      </c>
      <c r="P872" s="5">
        <f>ROUND(N872*O872,2)</f>
        <v>666.4</v>
      </c>
      <c r="Q872" s="9">
        <v>0</v>
      </c>
      <c r="R872" s="5">
        <f>ROUND(L872+P872+Q872,2)</f>
        <v>778.4</v>
      </c>
      <c r="S872" s="7">
        <v>0.3</v>
      </c>
      <c r="T872" s="5">
        <f>ROUND(R872*(1-S872),2)</f>
        <v>544.88</v>
      </c>
      <c r="U872" s="5">
        <f>ROUND(R872*(1+S872),2)</f>
        <v>1011.92</v>
      </c>
      <c r="V872" t="s">
        <v>95</v>
      </c>
      <c r="W872" t="s">
        <v>2734</v>
      </c>
      <c r="X872" t="s">
        <v>2843</v>
      </c>
      <c r="Y872" t="s">
        <v>98</v>
      </c>
      <c r="Z872" t="s">
        <v>325</v>
      </c>
      <c r="AA872" s="6">
        <f>J872/I872</f>
        <v>140.0</v>
      </c>
      <c r="AB872" s="6">
        <f>J872-F872</f>
        <v>0.0</v>
      </c>
      <c r="AC872" s="5">
        <f>L872*(1-S872)</f>
        <v>78.39999999999999</v>
      </c>
      <c r="AD872" s="5">
        <f>L872*(1+S872)</f>
        <v>145.6</v>
      </c>
    </row>
    <row r="873" spans="1:30">
      <c r="A873" t="s">
        <v>2844</v>
      </c>
      <c r="B873" t="s">
        <v>43</v>
      </c>
      <c r="C873" t="s">
        <v>2731</v>
      </c>
      <c r="D873" t="s">
        <v>2845</v>
      </c>
      <c r="E873" t="s">
        <v>2846</v>
      </c>
      <c r="F873" s="9">
        <v>420</v>
      </c>
      <c r="G873" t="s">
        <v>94</v>
      </c>
      <c r="H873" s="7">
        <v>0</v>
      </c>
      <c r="I873" s="9">
        <v>1</v>
      </c>
      <c r="J873" s="6">
        <f>CEILING(F873*(1+H873),I873)</f>
        <v>420</v>
      </c>
      <c r="K873" s="9">
        <v>0.25</v>
      </c>
      <c r="L873" s="5">
        <f>ROUND(J873*K873,2)</f>
        <v>105.0</v>
      </c>
      <c r="M873" s="9">
        <v>0.008</v>
      </c>
      <c r="N873" s="6">
        <f>ROUND(F873*M873,3)</f>
        <v>3.36</v>
      </c>
      <c r="O873" s="5">
        <f>'Labor rates'!B12</f>
        <v>68</v>
      </c>
      <c r="P873" s="5">
        <f>ROUND(N873*O873,2)</f>
        <v>228.48</v>
      </c>
      <c r="Q873" s="9">
        <v>0</v>
      </c>
      <c r="R873" s="5">
        <f>ROUND(L873+P873+Q873,2)</f>
        <v>333.48</v>
      </c>
      <c r="S873" s="7">
        <v>0.3</v>
      </c>
      <c r="T873" s="5">
        <f>ROUND(R873*(1-S873),2)</f>
        <v>233.44</v>
      </c>
      <c r="U873" s="5">
        <f>ROUND(R873*(1+S873),2)</f>
        <v>433.52</v>
      </c>
      <c r="V873" t="s">
        <v>95</v>
      </c>
      <c r="W873" t="s">
        <v>2734</v>
      </c>
      <c r="X873" t="s">
        <v>2847</v>
      </c>
      <c r="Y873" t="s">
        <v>98</v>
      </c>
      <c r="Z873" t="s">
        <v>325</v>
      </c>
      <c r="AA873" s="6">
        <f>J873/I873</f>
        <v>420.0</v>
      </c>
      <c r="AB873" s="6">
        <f>J873-F873</f>
        <v>0.0</v>
      </c>
      <c r="AC873" s="5">
        <f>L873*(1-S873)</f>
        <v>73.5</v>
      </c>
      <c r="AD873" s="5">
        <f>L873*(1+S873)</f>
        <v>136.5</v>
      </c>
    </row>
    <row r="874" spans="1:30">
      <c r="A874" t="s">
        <v>2848</v>
      </c>
      <c r="B874" t="s">
        <v>43</v>
      </c>
      <c r="C874" t="s">
        <v>2731</v>
      </c>
      <c r="D874" t="s">
        <v>2849</v>
      </c>
      <c r="E874" t="s">
        <v>2850</v>
      </c>
      <c r="F874" s="9">
        <v>30</v>
      </c>
      <c r="G874" t="s">
        <v>164</v>
      </c>
      <c r="H874" s="7">
        <v>0</v>
      </c>
      <c r="I874" s="9">
        <v>1</v>
      </c>
      <c r="J874" s="6">
        <f>CEILING(F874*(1+H874),I874)</f>
        <v>30</v>
      </c>
      <c r="K874" s="9">
        <v>0.8</v>
      </c>
      <c r="L874" s="5">
        <f>ROUND(J874*K874,2)</f>
        <v>24.0</v>
      </c>
      <c r="M874" s="9">
        <v>0.08</v>
      </c>
      <c r="N874" s="6">
        <f>ROUND(F874*M874,3)</f>
        <v>2.4</v>
      </c>
      <c r="O874" s="5">
        <f>'Labor rates'!B12</f>
        <v>68</v>
      </c>
      <c r="P874" s="5">
        <f>ROUND(N874*O874,2)</f>
        <v>163.2</v>
      </c>
      <c r="Q874" s="9">
        <v>0</v>
      </c>
      <c r="R874" s="5">
        <f>ROUND(L874+P874+Q874,2)</f>
        <v>187.2</v>
      </c>
      <c r="S874" s="7">
        <v>0.3</v>
      </c>
      <c r="T874" s="5">
        <f>ROUND(R874*(1-S874),2)</f>
        <v>131.04</v>
      </c>
      <c r="U874" s="5">
        <f>ROUND(R874*(1+S874),2)</f>
        <v>243.36</v>
      </c>
      <c r="V874" t="s">
        <v>95</v>
      </c>
      <c r="W874" t="s">
        <v>2734</v>
      </c>
      <c r="X874" t="s">
        <v>2851</v>
      </c>
      <c r="Y874" t="s">
        <v>98</v>
      </c>
      <c r="Z874" t="s">
        <v>325</v>
      </c>
      <c r="AA874" s="6">
        <f>J874/I874</f>
        <v>30.0</v>
      </c>
      <c r="AB874" s="6">
        <f>J874-F874</f>
        <v>0.0</v>
      </c>
      <c r="AC874" s="5">
        <f>L874*(1-S874)</f>
        <v>16.799999999999997</v>
      </c>
      <c r="AD874" s="5">
        <f>L874*(1+S874)</f>
        <v>31.200000000000003</v>
      </c>
    </row>
    <row r="875" spans="1:30">
      <c r="A875" t="s">
        <v>2852</v>
      </c>
      <c r="B875" t="s">
        <v>43</v>
      </c>
      <c r="C875" t="s">
        <v>2731</v>
      </c>
      <c r="D875" t="s">
        <v>2853</v>
      </c>
      <c r="E875" t="s">
        <v>2147</v>
      </c>
      <c r="F875" s="9">
        <v>12</v>
      </c>
      <c r="G875" t="s">
        <v>164</v>
      </c>
      <c r="H875" s="7">
        <v>0</v>
      </c>
      <c r="I875" s="9">
        <v>1</v>
      </c>
      <c r="J875" s="6">
        <f>CEILING(F875*(1+H875),I875)</f>
        <v>12</v>
      </c>
      <c r="K875" s="9">
        <v>2.5</v>
      </c>
      <c r="L875" s="5">
        <f>ROUND(J875*K875,2)</f>
        <v>30.0</v>
      </c>
      <c r="M875" s="9">
        <v>0.15</v>
      </c>
      <c r="N875" s="6">
        <f>ROUND(F875*M875,3)</f>
        <v>1.8</v>
      </c>
      <c r="O875" s="5">
        <f>'Labor rates'!B12</f>
        <v>68</v>
      </c>
      <c r="P875" s="5">
        <f>ROUND(N875*O875,2)</f>
        <v>122.4</v>
      </c>
      <c r="Q875" s="9">
        <v>0</v>
      </c>
      <c r="R875" s="5">
        <f>ROUND(L875+P875+Q875,2)</f>
        <v>152.4</v>
      </c>
      <c r="S875" s="7">
        <v>0.3</v>
      </c>
      <c r="T875" s="5">
        <f>ROUND(R875*(1-S875),2)</f>
        <v>106.68</v>
      </c>
      <c r="U875" s="5">
        <f>ROUND(R875*(1+S875),2)</f>
        <v>198.12</v>
      </c>
      <c r="V875" t="s">
        <v>95</v>
      </c>
      <c r="W875" t="s">
        <v>2734</v>
      </c>
      <c r="X875" t="s">
        <v>2854</v>
      </c>
      <c r="Y875" t="s">
        <v>98</v>
      </c>
      <c r="Z875" t="s">
        <v>325</v>
      </c>
      <c r="AA875" s="6">
        <f>J875/I875</f>
        <v>12.0</v>
      </c>
      <c r="AB875" s="6">
        <f>J875-F875</f>
        <v>0.0</v>
      </c>
      <c r="AC875" s="5">
        <f>L875*(1-S875)</f>
        <v>21.0</v>
      </c>
      <c r="AD875" s="5">
        <f>L875*(1+S875)</f>
        <v>39.0</v>
      </c>
    </row>
    <row r="876" spans="1:30">
      <c r="A876" t="s">
        <v>2855</v>
      </c>
      <c r="B876" t="s">
        <v>43</v>
      </c>
      <c r="C876" t="s">
        <v>2731</v>
      </c>
      <c r="D876" t="s">
        <v>2856</v>
      </c>
      <c r="E876" t="s">
        <v>2857</v>
      </c>
      <c r="F876" s="9">
        <v>80</v>
      </c>
      <c r="G876" t="s">
        <v>164</v>
      </c>
      <c r="H876" s="7">
        <v>0</v>
      </c>
      <c r="I876" s="9">
        <v>1</v>
      </c>
      <c r="J876" s="6">
        <f>CEILING(F876*(1+H876),I876)</f>
        <v>80</v>
      </c>
      <c r="K876" s="9">
        <v>0.5</v>
      </c>
      <c r="L876" s="5">
        <f>ROUND(J876*K876,2)</f>
        <v>40.0</v>
      </c>
      <c r="M876" s="9">
        <v>0.06</v>
      </c>
      <c r="N876" s="6">
        <f>ROUND(F876*M876,3)</f>
        <v>4.8</v>
      </c>
      <c r="O876" s="5">
        <f>'Labor rates'!B12</f>
        <v>68</v>
      </c>
      <c r="P876" s="5">
        <f>ROUND(N876*O876,2)</f>
        <v>326.4</v>
      </c>
      <c r="Q876" s="9">
        <v>0</v>
      </c>
      <c r="R876" s="5">
        <f>ROUND(L876+P876+Q876,2)</f>
        <v>366.4</v>
      </c>
      <c r="S876" s="7">
        <v>0.3</v>
      </c>
      <c r="T876" s="5">
        <f>ROUND(R876*(1-S876),2)</f>
        <v>256.48</v>
      </c>
      <c r="U876" s="5">
        <f>ROUND(R876*(1+S876),2)</f>
        <v>476.32</v>
      </c>
      <c r="V876" t="s">
        <v>95</v>
      </c>
      <c r="W876" t="s">
        <v>2734</v>
      </c>
      <c r="X876" t="s">
        <v>2858</v>
      </c>
      <c r="Y876" t="s">
        <v>98</v>
      </c>
      <c r="Z876" t="s">
        <v>325</v>
      </c>
      <c r="AA876" s="6">
        <f>J876/I876</f>
        <v>80.0</v>
      </c>
      <c r="AB876" s="6">
        <f>J876-F876</f>
        <v>0.0</v>
      </c>
      <c r="AC876" s="5">
        <f>L876*(1-S876)</f>
        <v>28.0</v>
      </c>
      <c r="AD876" s="5">
        <f>L876*(1+S876)</f>
        <v>52.0</v>
      </c>
    </row>
    <row r="877" spans="1:30">
      <c r="A877" t="s">
        <v>2859</v>
      </c>
      <c r="B877" t="s">
        <v>43</v>
      </c>
      <c r="C877" t="s">
        <v>2731</v>
      </c>
      <c r="D877" t="s">
        <v>2860</v>
      </c>
      <c r="E877" t="s">
        <v>2861</v>
      </c>
      <c r="F877" s="9">
        <v>4</v>
      </c>
      <c r="G877" t="s">
        <v>243</v>
      </c>
      <c r="H877" s="7">
        <v>0</v>
      </c>
      <c r="I877" s="9">
        <v>1</v>
      </c>
      <c r="J877" s="6">
        <f>CEILING(F877*(1+H877),I877)</f>
        <v>4</v>
      </c>
      <c r="K877" s="9">
        <v>5</v>
      </c>
      <c r="L877" s="5">
        <f>ROUND(J877*K877,2)</f>
        <v>20.0</v>
      </c>
      <c r="M877" s="9">
        <v>0.1</v>
      </c>
      <c r="N877" s="6">
        <f>ROUND(F877*M877,3)</f>
        <v>0.4</v>
      </c>
      <c r="O877" s="5">
        <f>'Labor rates'!B12</f>
        <v>68</v>
      </c>
      <c r="P877" s="5">
        <f>ROUND(N877*O877,2)</f>
        <v>27.2</v>
      </c>
      <c r="Q877" s="9">
        <v>0</v>
      </c>
      <c r="R877" s="5">
        <f>ROUND(L877+P877+Q877,2)</f>
        <v>47.2</v>
      </c>
      <c r="S877" s="7">
        <v>0.3</v>
      </c>
      <c r="T877" s="5">
        <f>ROUND(R877*(1-S877),2)</f>
        <v>33.04</v>
      </c>
      <c r="U877" s="5">
        <f>ROUND(R877*(1+S877),2)</f>
        <v>61.36</v>
      </c>
      <c r="V877" t="s">
        <v>95</v>
      </c>
      <c r="W877" t="s">
        <v>2734</v>
      </c>
      <c r="X877" t="s">
        <v>2862</v>
      </c>
      <c r="Y877" t="s">
        <v>98</v>
      </c>
      <c r="Z877" t="s">
        <v>325</v>
      </c>
      <c r="AA877" s="6">
        <f>J877/I877</f>
        <v>4.0</v>
      </c>
      <c r="AB877" s="6">
        <f>J877-F877</f>
        <v>0.0</v>
      </c>
      <c r="AC877" s="5">
        <f>L877*(1-S877)</f>
        <v>14.0</v>
      </c>
      <c r="AD877" s="5">
        <f>L877*(1+S877)</f>
        <v>26.0</v>
      </c>
    </row>
    <row r="878" spans="1:30">
      <c r="A878" t="s">
        <v>2863</v>
      </c>
      <c r="B878" t="s">
        <v>43</v>
      </c>
      <c r="C878" t="s">
        <v>2731</v>
      </c>
      <c r="D878" t="s">
        <v>2864</v>
      </c>
      <c r="E878" t="s">
        <v>2865</v>
      </c>
      <c r="F878" s="9">
        <v>1</v>
      </c>
      <c r="G878" t="s">
        <v>1391</v>
      </c>
      <c r="H878" s="7">
        <v>0</v>
      </c>
      <c r="I878" s="9">
        <v>1</v>
      </c>
      <c r="J878" s="6">
        <f>CEILING(F878*(1+H878),I878)</f>
        <v>1</v>
      </c>
      <c r="K878" s="9">
        <v>0</v>
      </c>
      <c r="L878" s="5">
        <f>ROUND(J878*K878,2)</f>
        <v>0.0</v>
      </c>
      <c r="M878" s="9">
        <v>20</v>
      </c>
      <c r="N878" s="6">
        <f>ROUND(F878*M878,3)</f>
        <v>20.0</v>
      </c>
      <c r="O878" s="5">
        <f>'Labor rates'!B12</f>
        <v>68</v>
      </c>
      <c r="P878" s="5">
        <f>ROUND(N878*O878,2)</f>
        <v>1360.0</v>
      </c>
      <c r="Q878" s="9">
        <v>200</v>
      </c>
      <c r="R878" s="5">
        <f>ROUND(L878+P878+Q878,2)</f>
        <v>1560.0</v>
      </c>
      <c r="S878" s="7">
        <v>0.3</v>
      </c>
      <c r="T878" s="5">
        <f>ROUND(R878*(1-S878),2)</f>
        <v>1092.0</v>
      </c>
      <c r="U878" s="5">
        <f>ROUND(R878*(1+S878),2)</f>
        <v>2028.0</v>
      </c>
      <c r="V878" t="s">
        <v>95</v>
      </c>
      <c r="W878" t="s">
        <v>2734</v>
      </c>
      <c r="X878" t="s">
        <v>2866</v>
      </c>
      <c r="Y878" t="s">
        <v>98</v>
      </c>
      <c r="Z878" t="s">
        <v>325</v>
      </c>
      <c r="AA878" s="6">
        <f>J878/I878</f>
        <v>1.0</v>
      </c>
      <c r="AB878" s="6">
        <f>J878-F878</f>
        <v>0.0</v>
      </c>
      <c r="AC878" s="5">
        <f>L878*(1-S878)</f>
        <v>0.0</v>
      </c>
      <c r="AD878" s="5">
        <f>L878*(1+S878)</f>
        <v>0.0</v>
      </c>
    </row>
    <row r="879" spans="1:30">
      <c r="A879" t="s">
        <v>2867</v>
      </c>
      <c r="B879" t="s">
        <v>43</v>
      </c>
      <c r="C879" t="s">
        <v>2731</v>
      </c>
      <c r="D879" t="s">
        <v>2868</v>
      </c>
      <c r="E879" t="s">
        <v>2869</v>
      </c>
      <c r="F879" s="9">
        <v>1</v>
      </c>
      <c r="G879" t="s">
        <v>1391</v>
      </c>
      <c r="H879" s="7">
        <v>0</v>
      </c>
      <c r="I879" s="9">
        <v>1</v>
      </c>
      <c r="J879" s="6">
        <f>CEILING(F879*(1+H879),I879)</f>
        <v>1</v>
      </c>
      <c r="K879" s="9">
        <v>0</v>
      </c>
      <c r="L879" s="5">
        <f>ROUND(J879*K879,2)</f>
        <v>0.0</v>
      </c>
      <c r="M879" s="9">
        <v>20</v>
      </c>
      <c r="N879" s="6">
        <f>ROUND(F879*M879,3)</f>
        <v>20.0</v>
      </c>
      <c r="O879" s="5">
        <f>'Labor rates'!B12</f>
        <v>68</v>
      </c>
      <c r="P879" s="5">
        <f>ROUND(N879*O879,2)</f>
        <v>1360.0</v>
      </c>
      <c r="Q879" s="9">
        <v>0</v>
      </c>
      <c r="R879" s="5">
        <f>ROUND(L879+P879+Q879,2)</f>
        <v>1360.0</v>
      </c>
      <c r="S879" s="7">
        <v>0.3</v>
      </c>
      <c r="T879" s="5">
        <f>ROUND(R879*(1-S879),2)</f>
        <v>952.0</v>
      </c>
      <c r="U879" s="5">
        <f>ROUND(R879*(1+S879),2)</f>
        <v>1768.0</v>
      </c>
      <c r="V879" t="s">
        <v>95</v>
      </c>
      <c r="W879" t="s">
        <v>2734</v>
      </c>
      <c r="X879" t="s">
        <v>2870</v>
      </c>
      <c r="Y879" t="s">
        <v>98</v>
      </c>
      <c r="Z879" t="s">
        <v>325</v>
      </c>
      <c r="AA879" s="6">
        <f>J879/I879</f>
        <v>1.0</v>
      </c>
      <c r="AB879" s="6">
        <f>J879-F879</f>
        <v>0.0</v>
      </c>
      <c r="AC879" s="5">
        <f>L879*(1-S879)</f>
        <v>0.0</v>
      </c>
      <c r="AD879" s="5">
        <f>L879*(1+S879)</f>
        <v>0.0</v>
      </c>
    </row>
    <row r="880" spans="1:30">
      <c r="A880" t="s">
        <v>2871</v>
      </c>
      <c r="B880" t="s">
        <v>43</v>
      </c>
      <c r="C880" t="s">
        <v>2872</v>
      </c>
      <c r="D880" t="s">
        <v>2873</v>
      </c>
      <c r="E880" t="s">
        <v>2874</v>
      </c>
      <c r="F880" s="9">
        <v>1200</v>
      </c>
      <c r="G880" t="s">
        <v>94</v>
      </c>
      <c r="H880" s="7">
        <v>0</v>
      </c>
      <c r="I880" s="9">
        <v>1000</v>
      </c>
      <c r="J880" s="6">
        <f>CEILING(F880*(1+H880),I880)</f>
        <v>2000</v>
      </c>
      <c r="K880" s="9">
        <v>0.23</v>
      </c>
      <c r="L880" s="5">
        <f>ROUND(J880*K880,2)</f>
        <v>460.0</v>
      </c>
      <c r="M880" s="9">
        <v>0.008999999999999999</v>
      </c>
      <c r="N880" s="6">
        <f>ROUND(F880*M880,3)</f>
        <v>10.8</v>
      </c>
      <c r="O880" s="5">
        <f>'Labor rates'!B12</f>
        <v>68</v>
      </c>
      <c r="P880" s="5">
        <f>ROUND(N880*O880,2)</f>
        <v>734.4</v>
      </c>
      <c r="Q880" s="9">
        <v>0</v>
      </c>
      <c r="R880" s="5">
        <f>ROUND(L880+P880+Q880,2)</f>
        <v>1194.4</v>
      </c>
      <c r="S880" s="7">
        <v>0.25</v>
      </c>
      <c r="T880" s="5">
        <f>ROUND(R880*(1-S880),2)</f>
        <v>895.8</v>
      </c>
      <c r="U880" s="5">
        <f>ROUND(R880*(1+S880),2)</f>
        <v>1493.0</v>
      </c>
      <c r="V880" t="s">
        <v>95</v>
      </c>
      <c r="W880" t="s">
        <v>2875</v>
      </c>
      <c r="X880" t="s">
        <v>2876</v>
      </c>
      <c r="Y880" t="s">
        <v>98</v>
      </c>
      <c r="Z880" t="s">
        <v>325</v>
      </c>
      <c r="AA880" s="6">
        <f>J880/I880</f>
        <v>2.0</v>
      </c>
      <c r="AB880" s="6">
        <f>J880-F880</f>
        <v>800.0</v>
      </c>
      <c r="AC880" s="5">
        <f>L880*(1-S880)</f>
        <v>345.0</v>
      </c>
      <c r="AD880" s="5">
        <f>L880*(1+S880)</f>
        <v>575.0</v>
      </c>
    </row>
    <row r="881" spans="1:30">
      <c r="A881" t="s">
        <v>2877</v>
      </c>
      <c r="B881" t="s">
        <v>43</v>
      </c>
      <c r="C881" t="s">
        <v>2872</v>
      </c>
      <c r="D881" t="s">
        <v>2878</v>
      </c>
      <c r="E881" t="s">
        <v>2879</v>
      </c>
      <c r="F881" s="9">
        <v>16</v>
      </c>
      <c r="G881" t="s">
        <v>164</v>
      </c>
      <c r="H881" s="7">
        <v>0</v>
      </c>
      <c r="I881" s="9">
        <v>1</v>
      </c>
      <c r="J881" s="6">
        <f>CEILING(F881*(1+H881),I881)</f>
        <v>16</v>
      </c>
      <c r="K881" s="9">
        <v>4</v>
      </c>
      <c r="L881" s="5">
        <f>ROUND(J881*K881,2)</f>
        <v>64.0</v>
      </c>
      <c r="M881" s="9">
        <v>0.12</v>
      </c>
      <c r="N881" s="6">
        <f>ROUND(F881*M881,3)</f>
        <v>1.92</v>
      </c>
      <c r="O881" s="5">
        <f>'Labor rates'!B12</f>
        <v>68</v>
      </c>
      <c r="P881" s="5">
        <f>ROUND(N881*O881,2)</f>
        <v>130.56</v>
      </c>
      <c r="Q881" s="9">
        <v>0</v>
      </c>
      <c r="R881" s="5">
        <f>ROUND(L881+P881+Q881,2)</f>
        <v>194.56</v>
      </c>
      <c r="S881" s="7">
        <v>0.25</v>
      </c>
      <c r="T881" s="5">
        <f>ROUND(R881*(1-S881),2)</f>
        <v>145.92</v>
      </c>
      <c r="U881" s="5">
        <f>ROUND(R881*(1+S881),2)</f>
        <v>243.2</v>
      </c>
      <c r="V881" t="s">
        <v>95</v>
      </c>
      <c r="W881" t="s">
        <v>2875</v>
      </c>
      <c r="X881" t="s">
        <v>2876</v>
      </c>
      <c r="Y881" t="s">
        <v>98</v>
      </c>
      <c r="Z881" t="s">
        <v>325</v>
      </c>
      <c r="AA881" s="6">
        <f>J881/I881</f>
        <v>16.0</v>
      </c>
      <c r="AB881" s="6">
        <f>J881-F881</f>
        <v>0.0</v>
      </c>
      <c r="AC881" s="5">
        <f>L881*(1-S881)</f>
        <v>48.0</v>
      </c>
      <c r="AD881" s="5">
        <f>L881*(1+S881)</f>
        <v>80.0</v>
      </c>
    </row>
    <row r="882" spans="1:30">
      <c r="A882" t="s">
        <v>2880</v>
      </c>
      <c r="B882" t="s">
        <v>43</v>
      </c>
      <c r="C882" t="s">
        <v>2872</v>
      </c>
      <c r="D882" t="s">
        <v>2881</v>
      </c>
      <c r="E882" t="s">
        <v>2882</v>
      </c>
      <c r="F882" s="9">
        <v>8</v>
      </c>
      <c r="G882" t="s">
        <v>164</v>
      </c>
      <c r="H882" s="7">
        <v>0</v>
      </c>
      <c r="I882" s="9">
        <v>1</v>
      </c>
      <c r="J882" s="6">
        <f>CEILING(F882*(1+H882),I882)</f>
        <v>8</v>
      </c>
      <c r="K882" s="9">
        <v>5</v>
      </c>
      <c r="L882" s="5">
        <f>ROUND(J882*K882,2)</f>
        <v>40.0</v>
      </c>
      <c r="M882" s="9">
        <v>0.18</v>
      </c>
      <c r="N882" s="6">
        <f>ROUND(F882*M882,3)</f>
        <v>1.44</v>
      </c>
      <c r="O882" s="5">
        <f>'Labor rates'!B12</f>
        <v>68</v>
      </c>
      <c r="P882" s="5">
        <f>ROUND(N882*O882,2)</f>
        <v>97.92</v>
      </c>
      <c r="Q882" s="9">
        <v>0</v>
      </c>
      <c r="R882" s="5">
        <f>ROUND(L882+P882+Q882,2)</f>
        <v>137.92</v>
      </c>
      <c r="S882" s="7">
        <v>0.25</v>
      </c>
      <c r="T882" s="5">
        <f>ROUND(R882*(1-S882),2)</f>
        <v>103.44</v>
      </c>
      <c r="U882" s="5">
        <f>ROUND(R882*(1+S882),2)</f>
        <v>172.4</v>
      </c>
      <c r="V882" t="s">
        <v>95</v>
      </c>
      <c r="W882" t="s">
        <v>2875</v>
      </c>
      <c r="X882" t="s">
        <v>2876</v>
      </c>
      <c r="Y882" t="s">
        <v>98</v>
      </c>
      <c r="Z882" t="s">
        <v>325</v>
      </c>
      <c r="AA882" s="6">
        <f>J882/I882</f>
        <v>8.0</v>
      </c>
      <c r="AB882" s="6">
        <f>J882-F882</f>
        <v>0.0</v>
      </c>
      <c r="AC882" s="5">
        <f>L882*(1-S882)</f>
        <v>30.0</v>
      </c>
      <c r="AD882" s="5">
        <f>L882*(1+S882)</f>
        <v>50.0</v>
      </c>
    </row>
    <row r="883" spans="1:30">
      <c r="A883" t="s">
        <v>2883</v>
      </c>
      <c r="B883" t="s">
        <v>43</v>
      </c>
      <c r="C883" t="s">
        <v>2872</v>
      </c>
      <c r="D883" t="s">
        <v>2884</v>
      </c>
      <c r="E883" t="s">
        <v>2885</v>
      </c>
      <c r="F883" s="9">
        <v>1</v>
      </c>
      <c r="G883" t="s">
        <v>164</v>
      </c>
      <c r="H883" s="7">
        <v>0</v>
      </c>
      <c r="I883" s="9">
        <v>1</v>
      </c>
      <c r="J883" s="6">
        <f>CEILING(F883*(1+H883),I883)</f>
        <v>1</v>
      </c>
      <c r="K883" s="9">
        <v>55</v>
      </c>
      <c r="L883" s="5">
        <f>ROUND(J883*K883,2)</f>
        <v>55.0</v>
      </c>
      <c r="M883" s="9">
        <v>0.5</v>
      </c>
      <c r="N883" s="6">
        <f>ROUND(F883*M883,3)</f>
        <v>0.5</v>
      </c>
      <c r="O883" s="5">
        <f>'Labor rates'!B12</f>
        <v>68</v>
      </c>
      <c r="P883" s="5">
        <f>ROUND(N883*O883,2)</f>
        <v>34.0</v>
      </c>
      <c r="Q883" s="9">
        <v>0</v>
      </c>
      <c r="R883" s="5">
        <f>ROUND(L883+P883+Q883,2)</f>
        <v>89.0</v>
      </c>
      <c r="S883" s="7">
        <v>0.25</v>
      </c>
      <c r="T883" s="5">
        <f>ROUND(R883*(1-S883),2)</f>
        <v>66.75</v>
      </c>
      <c r="U883" s="5">
        <f>ROUND(R883*(1+S883),2)</f>
        <v>111.25</v>
      </c>
      <c r="V883" t="s">
        <v>95</v>
      </c>
      <c r="W883" t="s">
        <v>2875</v>
      </c>
      <c r="X883" t="s">
        <v>2876</v>
      </c>
      <c r="Y883" t="s">
        <v>98</v>
      </c>
      <c r="Z883" t="s">
        <v>325</v>
      </c>
      <c r="AA883" s="6">
        <f>J883/I883</f>
        <v>1.0</v>
      </c>
      <c r="AB883" s="6">
        <f>J883-F883</f>
        <v>0.0</v>
      </c>
      <c r="AC883" s="5">
        <f>L883*(1-S883)</f>
        <v>41.25</v>
      </c>
      <c r="AD883" s="5">
        <f>L883*(1+S883)</f>
        <v>68.75</v>
      </c>
    </row>
    <row r="884" spans="1:30">
      <c r="A884" t="s">
        <v>2886</v>
      </c>
      <c r="B884" t="s">
        <v>43</v>
      </c>
      <c r="C884" t="s">
        <v>2872</v>
      </c>
      <c r="D884" t="s">
        <v>2887</v>
      </c>
      <c r="E884" t="s">
        <v>2888</v>
      </c>
      <c r="F884" s="9">
        <v>1</v>
      </c>
      <c r="G884" t="s">
        <v>164</v>
      </c>
      <c r="H884" s="7">
        <v>0</v>
      </c>
      <c r="I884" s="9">
        <v>1</v>
      </c>
      <c r="J884" s="6">
        <f>CEILING(F884*(1+H884),I884)</f>
        <v>1</v>
      </c>
      <c r="K884" s="9">
        <v>110</v>
      </c>
      <c r="L884" s="5">
        <f>ROUND(J884*K884,2)</f>
        <v>110.0</v>
      </c>
      <c r="M884" s="9">
        <v>0.8</v>
      </c>
      <c r="N884" s="6">
        <f>ROUND(F884*M884,3)</f>
        <v>0.8</v>
      </c>
      <c r="O884" s="5">
        <f>'Labor rates'!B12</f>
        <v>68</v>
      </c>
      <c r="P884" s="5">
        <f>ROUND(N884*O884,2)</f>
        <v>54.4</v>
      </c>
      <c r="Q884" s="9">
        <v>0</v>
      </c>
      <c r="R884" s="5">
        <f>ROUND(L884+P884+Q884,2)</f>
        <v>164.4</v>
      </c>
      <c r="S884" s="7">
        <v>0.25</v>
      </c>
      <c r="T884" s="5">
        <f>ROUND(R884*(1-S884),2)</f>
        <v>123.3</v>
      </c>
      <c r="U884" s="5">
        <f>ROUND(R884*(1+S884),2)</f>
        <v>205.5</v>
      </c>
      <c r="V884" t="s">
        <v>95</v>
      </c>
      <c r="W884" t="s">
        <v>2875</v>
      </c>
      <c r="X884" t="s">
        <v>2876</v>
      </c>
      <c r="Y884" t="s">
        <v>98</v>
      </c>
      <c r="Z884" t="s">
        <v>325</v>
      </c>
      <c r="AA884" s="6">
        <f>J884/I884</f>
        <v>1.0</v>
      </c>
      <c r="AB884" s="6">
        <f>J884-F884</f>
        <v>0.0</v>
      </c>
      <c r="AC884" s="5">
        <f>L884*(1-S884)</f>
        <v>82.5</v>
      </c>
      <c r="AD884" s="5">
        <f>L884*(1+S884)</f>
        <v>137.5</v>
      </c>
    </row>
    <row r="885" spans="1:30">
      <c r="A885" t="s">
        <v>2889</v>
      </c>
      <c r="B885" t="s">
        <v>43</v>
      </c>
      <c r="C885" t="s">
        <v>2872</v>
      </c>
      <c r="D885" t="s">
        <v>2890</v>
      </c>
      <c r="E885" t="s">
        <v>2891</v>
      </c>
      <c r="F885" s="9">
        <v>80</v>
      </c>
      <c r="G885" t="s">
        <v>94</v>
      </c>
      <c r="H885" s="7">
        <v>0</v>
      </c>
      <c r="I885" s="9">
        <v>10</v>
      </c>
      <c r="J885" s="6">
        <f>CEILING(F885*(1+H885),I885)</f>
        <v>80</v>
      </c>
      <c r="K885" s="9">
        <v>0.65</v>
      </c>
      <c r="L885" s="5">
        <f>ROUND(J885*K885,2)</f>
        <v>52.0</v>
      </c>
      <c r="M885" s="9">
        <v>0.06</v>
      </c>
      <c r="N885" s="6">
        <f>ROUND(F885*M885,3)</f>
        <v>4.8</v>
      </c>
      <c r="O885" s="5">
        <f>'Labor rates'!B12</f>
        <v>68</v>
      </c>
      <c r="P885" s="5">
        <f>ROUND(N885*O885,2)</f>
        <v>326.4</v>
      </c>
      <c r="Q885" s="9">
        <v>0</v>
      </c>
      <c r="R885" s="5">
        <f>ROUND(L885+P885+Q885,2)</f>
        <v>378.4</v>
      </c>
      <c r="S885" s="7">
        <v>0.25</v>
      </c>
      <c r="T885" s="5">
        <f>ROUND(R885*(1-S885),2)</f>
        <v>283.8</v>
      </c>
      <c r="U885" s="5">
        <f>ROUND(R885*(1+S885),2)</f>
        <v>473.0</v>
      </c>
      <c r="V885" t="s">
        <v>95</v>
      </c>
      <c r="W885" t="s">
        <v>2875</v>
      </c>
      <c r="X885" t="s">
        <v>2876</v>
      </c>
      <c r="Y885" t="s">
        <v>98</v>
      </c>
      <c r="Z885" t="s">
        <v>325</v>
      </c>
      <c r="AA885" s="6">
        <f>J885/I885</f>
        <v>8.0</v>
      </c>
      <c r="AB885" s="6">
        <f>J885-F885</f>
        <v>0.0</v>
      </c>
      <c r="AC885" s="5">
        <f>L885*(1-S885)</f>
        <v>39.0</v>
      </c>
      <c r="AD885" s="5">
        <f>L885*(1+S885)</f>
        <v>65.0</v>
      </c>
    </row>
    <row r="886" spans="1:30">
      <c r="A886" t="s">
        <v>2892</v>
      </c>
      <c r="B886" t="s">
        <v>43</v>
      </c>
      <c r="C886" t="s">
        <v>2872</v>
      </c>
      <c r="D886" t="s">
        <v>2893</v>
      </c>
      <c r="E886" t="s">
        <v>2894</v>
      </c>
      <c r="F886" s="9">
        <v>16</v>
      </c>
      <c r="G886" t="s">
        <v>164</v>
      </c>
      <c r="H886" s="7">
        <v>0</v>
      </c>
      <c r="I886" s="9">
        <v>1</v>
      </c>
      <c r="J886" s="6">
        <f>CEILING(F886*(1+H886),I886)</f>
        <v>16</v>
      </c>
      <c r="K886" s="9">
        <v>1.5</v>
      </c>
      <c r="L886" s="5">
        <f>ROUND(J886*K886,2)</f>
        <v>24.0</v>
      </c>
      <c r="M886" s="9">
        <v>0.1</v>
      </c>
      <c r="N886" s="6">
        <f>ROUND(F886*M886,3)</f>
        <v>1.6</v>
      </c>
      <c r="O886" s="5">
        <f>'Labor rates'!B12</f>
        <v>68</v>
      </c>
      <c r="P886" s="5">
        <f>ROUND(N886*O886,2)</f>
        <v>108.8</v>
      </c>
      <c r="Q886" s="9">
        <v>0</v>
      </c>
      <c r="R886" s="5">
        <f>ROUND(L886+P886+Q886,2)</f>
        <v>132.8</v>
      </c>
      <c r="S886" s="7">
        <v>0.25</v>
      </c>
      <c r="T886" s="5">
        <f>ROUND(R886*(1-S886),2)</f>
        <v>99.6</v>
      </c>
      <c r="U886" s="5">
        <f>ROUND(R886*(1+S886),2)</f>
        <v>166.0</v>
      </c>
      <c r="V886" t="s">
        <v>95</v>
      </c>
      <c r="W886" t="s">
        <v>2875</v>
      </c>
      <c r="X886" t="s">
        <v>2876</v>
      </c>
      <c r="Y886" t="s">
        <v>98</v>
      </c>
      <c r="Z886" t="s">
        <v>325</v>
      </c>
      <c r="AA886" s="6">
        <f>J886/I886</f>
        <v>16.0</v>
      </c>
      <c r="AB886" s="6">
        <f>J886-F886</f>
        <v>0.0</v>
      </c>
      <c r="AC886" s="5">
        <f>L886*(1-S886)</f>
        <v>18.0</v>
      </c>
      <c r="AD886" s="5">
        <f>L886*(1+S886)</f>
        <v>30.0</v>
      </c>
    </row>
    <row r="887" spans="1:30">
      <c r="A887" t="s">
        <v>2895</v>
      </c>
      <c r="B887" t="s">
        <v>43</v>
      </c>
      <c r="C887" t="s">
        <v>2872</v>
      </c>
      <c r="D887" t="s">
        <v>2896</v>
      </c>
      <c r="E887" t="s">
        <v>2897</v>
      </c>
      <c r="F887" s="9">
        <v>8</v>
      </c>
      <c r="G887" t="s">
        <v>2898</v>
      </c>
      <c r="H887" s="7">
        <v>0</v>
      </c>
      <c r="I887" s="9">
        <v>1</v>
      </c>
      <c r="J887" s="6">
        <f>CEILING(F887*(1+H887),I887)</f>
        <v>8</v>
      </c>
      <c r="K887" s="9">
        <v>0</v>
      </c>
      <c r="L887" s="5">
        <f>ROUND(J887*K887,2)</f>
        <v>0.0</v>
      </c>
      <c r="M887" s="9">
        <v>0.25</v>
      </c>
      <c r="N887" s="6">
        <f>ROUND(F887*M887,3)</f>
        <v>2.0</v>
      </c>
      <c r="O887" s="5">
        <f>'Labor rates'!B12</f>
        <v>68</v>
      </c>
      <c r="P887" s="5">
        <f>ROUND(N887*O887,2)</f>
        <v>136.0</v>
      </c>
      <c r="Q887" s="9">
        <v>0</v>
      </c>
      <c r="R887" s="5">
        <f>ROUND(L887+P887+Q887,2)</f>
        <v>136.0</v>
      </c>
      <c r="S887" s="7">
        <v>0.25</v>
      </c>
      <c r="T887" s="5">
        <f>ROUND(R887*(1-S887),2)</f>
        <v>102.0</v>
      </c>
      <c r="U887" s="5">
        <f>ROUND(R887*(1+S887),2)</f>
        <v>170.0</v>
      </c>
      <c r="V887" t="s">
        <v>95</v>
      </c>
      <c r="W887" t="s">
        <v>2875</v>
      </c>
      <c r="X887" t="s">
        <v>2876</v>
      </c>
      <c r="Y887" t="s">
        <v>98</v>
      </c>
      <c r="Z887" t="s">
        <v>325</v>
      </c>
      <c r="AA887" s="6">
        <f>J887/I887</f>
        <v>8.0</v>
      </c>
      <c r="AB887" s="6">
        <f>J887-F887</f>
        <v>0.0</v>
      </c>
      <c r="AC887" s="5">
        <f>L887*(1-S887)</f>
        <v>0.0</v>
      </c>
      <c r="AD887" s="5">
        <f>L887*(1+S887)</f>
        <v>0.0</v>
      </c>
    </row>
    <row r="888" spans="1:30">
      <c r="A888" t="s">
        <v>2899</v>
      </c>
      <c r="B888" t="s">
        <v>44</v>
      </c>
      <c r="C888" t="s">
        <v>2900</v>
      </c>
      <c r="D888" t="s">
        <v>2901</v>
      </c>
      <c r="E888" t="s">
        <v>2902</v>
      </c>
      <c r="F888" s="9">
        <v>2</v>
      </c>
      <c r="G888" t="s">
        <v>164</v>
      </c>
      <c r="H888" s="7">
        <v>0</v>
      </c>
      <c r="I888" s="9">
        <v>1</v>
      </c>
      <c r="J888" s="6">
        <f>CEILING(F888*(1+H888),I888)</f>
        <v>2</v>
      </c>
      <c r="K888" s="9">
        <v>1700</v>
      </c>
      <c r="L888" s="5">
        <f>ROUND(J888*K888,2)</f>
        <v>3400.0</v>
      </c>
      <c r="M888" s="9">
        <v>0.5</v>
      </c>
      <c r="N888" s="6">
        <f>ROUND(F888*M888,3)</f>
        <v>1.0</v>
      </c>
      <c r="O888" s="5">
        <f>'Labor rates'!B13</f>
        <v>50</v>
      </c>
      <c r="P888" s="5">
        <f>ROUND(N888*O888,2)</f>
        <v>50.0</v>
      </c>
      <c r="Q888" s="9">
        <v>0</v>
      </c>
      <c r="R888" s="5">
        <f>ROUND(L888+P888+Q888,2)</f>
        <v>3450.0</v>
      </c>
      <c r="S888" s="7">
        <v>0.35</v>
      </c>
      <c r="T888" s="5">
        <f>ROUND(R888*(1-S888),2)</f>
        <v>2242.5</v>
      </c>
      <c r="U888" s="5">
        <f>ROUND(R888*(1+S888),2)</f>
        <v>4657.5</v>
      </c>
      <c r="V888" t="s">
        <v>2903</v>
      </c>
      <c r="W888" t="s">
        <v>715</v>
      </c>
      <c r="X888" t="s">
        <v>2904</v>
      </c>
      <c r="Y888" t="s">
        <v>98</v>
      </c>
      <c r="Z888" t="s">
        <v>99</v>
      </c>
      <c r="AA888" s="6">
        <f>J888/I888</f>
        <v>2.0</v>
      </c>
      <c r="AB888" s="6">
        <f>J888-F888</f>
        <v>0.0</v>
      </c>
      <c r="AC888" s="5">
        <f>L888*(1-S888)</f>
        <v>2210.0</v>
      </c>
      <c r="AD888" s="5">
        <f>L888*(1+S888)</f>
        <v>4590.0</v>
      </c>
    </row>
    <row r="889" spans="1:30">
      <c r="A889" t="s">
        <v>2905</v>
      </c>
      <c r="B889" t="s">
        <v>44</v>
      </c>
      <c r="C889" t="s">
        <v>2900</v>
      </c>
      <c r="D889" t="s">
        <v>2906</v>
      </c>
      <c r="E889" t="s">
        <v>2907</v>
      </c>
      <c r="F889" s="9">
        <v>2</v>
      </c>
      <c r="G889" t="s">
        <v>164</v>
      </c>
      <c r="H889" s="7">
        <v>0</v>
      </c>
      <c r="I889" s="9">
        <v>1</v>
      </c>
      <c r="J889" s="6">
        <f>CEILING(F889*(1+H889),I889)</f>
        <v>2</v>
      </c>
      <c r="K889" s="9">
        <v>700</v>
      </c>
      <c r="L889" s="5">
        <f>ROUND(J889*K889,2)</f>
        <v>1400.0</v>
      </c>
      <c r="M889" s="9">
        <v>0.4</v>
      </c>
      <c r="N889" s="6">
        <f>ROUND(F889*M889,3)</f>
        <v>0.8</v>
      </c>
      <c r="O889" s="5">
        <f>'Labor rates'!B13</f>
        <v>50</v>
      </c>
      <c r="P889" s="5">
        <f>ROUND(N889*O889,2)</f>
        <v>40.0</v>
      </c>
      <c r="Q889" s="9">
        <v>0</v>
      </c>
      <c r="R889" s="5">
        <f>ROUND(L889+P889+Q889,2)</f>
        <v>1440.0</v>
      </c>
      <c r="S889" s="7">
        <v>0.35</v>
      </c>
      <c r="T889" s="5">
        <f>ROUND(R889*(1-S889),2)</f>
        <v>936.0</v>
      </c>
      <c r="U889" s="5">
        <f>ROUND(R889*(1+S889),2)</f>
        <v>1944.0</v>
      </c>
      <c r="V889" t="s">
        <v>2903</v>
      </c>
      <c r="W889" t="s">
        <v>715</v>
      </c>
      <c r="X889" t="s">
        <v>2904</v>
      </c>
      <c r="Y889" t="s">
        <v>98</v>
      </c>
      <c r="Z889" t="s">
        <v>99</v>
      </c>
      <c r="AA889" s="6">
        <f>J889/I889</f>
        <v>2.0</v>
      </c>
      <c r="AB889" s="6">
        <f>J889-F889</f>
        <v>0.0</v>
      </c>
      <c r="AC889" s="5">
        <f>L889*(1-S889)</f>
        <v>910.0</v>
      </c>
      <c r="AD889" s="5">
        <f>L889*(1+S889)</f>
        <v>1890.0000000000002</v>
      </c>
    </row>
    <row r="890" spans="1:30">
      <c r="A890" t="s">
        <v>2908</v>
      </c>
      <c r="B890" t="s">
        <v>44</v>
      </c>
      <c r="C890" t="s">
        <v>2900</v>
      </c>
      <c r="D890" t="s">
        <v>2909</v>
      </c>
      <c r="E890" t="s">
        <v>2910</v>
      </c>
      <c r="F890" s="9">
        <v>1</v>
      </c>
      <c r="G890" t="s">
        <v>164</v>
      </c>
      <c r="H890" s="7">
        <v>0</v>
      </c>
      <c r="I890" s="9">
        <v>1</v>
      </c>
      <c r="J890" s="6">
        <f>CEILING(F890*(1+H890),I890)</f>
        <v>1</v>
      </c>
      <c r="K890" s="9">
        <v>1600</v>
      </c>
      <c r="L890" s="5">
        <f>ROUND(J890*K890,2)</f>
        <v>1600.0</v>
      </c>
      <c r="M890" s="9">
        <v>0.5</v>
      </c>
      <c r="N890" s="6">
        <f>ROUND(F890*M890,3)</f>
        <v>0.5</v>
      </c>
      <c r="O890" s="5">
        <f>'Labor rates'!B13</f>
        <v>50</v>
      </c>
      <c r="P890" s="5">
        <f>ROUND(N890*O890,2)</f>
        <v>25.0</v>
      </c>
      <c r="Q890" s="9">
        <v>0</v>
      </c>
      <c r="R890" s="5">
        <f>ROUND(L890+P890+Q890,2)</f>
        <v>1625.0</v>
      </c>
      <c r="S890" s="7">
        <v>0.35</v>
      </c>
      <c r="T890" s="5">
        <f>ROUND(R890*(1-S890),2)</f>
        <v>1056.25</v>
      </c>
      <c r="U890" s="5">
        <f>ROUND(R890*(1+S890),2)</f>
        <v>2193.75</v>
      </c>
      <c r="V890" t="s">
        <v>2903</v>
      </c>
      <c r="W890" t="s">
        <v>715</v>
      </c>
      <c r="X890" t="s">
        <v>2904</v>
      </c>
      <c r="Y890" t="s">
        <v>98</v>
      </c>
      <c r="Z890" t="s">
        <v>99</v>
      </c>
      <c r="AA890" s="6">
        <f>J890/I890</f>
        <v>1.0</v>
      </c>
      <c r="AB890" s="6">
        <f>J890-F890</f>
        <v>0.0</v>
      </c>
      <c r="AC890" s="5">
        <f>L890*(1-S890)</f>
        <v>1040.0</v>
      </c>
      <c r="AD890" s="5">
        <f>L890*(1+S890)</f>
        <v>2160.0</v>
      </c>
    </row>
    <row r="891" spans="1:30">
      <c r="A891" t="s">
        <v>2911</v>
      </c>
      <c r="B891" t="s">
        <v>44</v>
      </c>
      <c r="C891" t="s">
        <v>2900</v>
      </c>
      <c r="D891" t="s">
        <v>2912</v>
      </c>
      <c r="E891" t="s">
        <v>2913</v>
      </c>
      <c r="F891" s="9">
        <v>1</v>
      </c>
      <c r="G891" t="s">
        <v>164</v>
      </c>
      <c r="H891" s="7">
        <v>0</v>
      </c>
      <c r="I891" s="9">
        <v>1</v>
      </c>
      <c r="J891" s="6">
        <f>CEILING(F891*(1+H891),I891)</f>
        <v>1</v>
      </c>
      <c r="K891" s="9">
        <v>800</v>
      </c>
      <c r="L891" s="5">
        <f>ROUND(J891*K891,2)</f>
        <v>800.0</v>
      </c>
      <c r="M891" s="9">
        <v>0.5</v>
      </c>
      <c r="N891" s="6">
        <f>ROUND(F891*M891,3)</f>
        <v>0.5</v>
      </c>
      <c r="O891" s="5">
        <f>'Labor rates'!B13</f>
        <v>50</v>
      </c>
      <c r="P891" s="5">
        <f>ROUND(N891*O891,2)</f>
        <v>25.0</v>
      </c>
      <c r="Q891" s="9">
        <v>0</v>
      </c>
      <c r="R891" s="5">
        <f>ROUND(L891+P891+Q891,2)</f>
        <v>825.0</v>
      </c>
      <c r="S891" s="7">
        <v>0.35</v>
      </c>
      <c r="T891" s="5">
        <f>ROUND(R891*(1-S891),2)</f>
        <v>536.25</v>
      </c>
      <c r="U891" s="5">
        <f>ROUND(R891*(1+S891),2)</f>
        <v>1113.75</v>
      </c>
      <c r="V891" t="s">
        <v>2903</v>
      </c>
      <c r="W891" t="s">
        <v>715</v>
      </c>
      <c r="X891" t="s">
        <v>2904</v>
      </c>
      <c r="Y891" t="s">
        <v>98</v>
      </c>
      <c r="Z891" t="s">
        <v>99</v>
      </c>
      <c r="AA891" s="6">
        <f>J891/I891</f>
        <v>1.0</v>
      </c>
      <c r="AB891" s="6">
        <f>J891-F891</f>
        <v>0.0</v>
      </c>
      <c r="AC891" s="5">
        <f>L891*(1-S891)</f>
        <v>520.0</v>
      </c>
      <c r="AD891" s="5">
        <f>L891*(1+S891)</f>
        <v>1080.0</v>
      </c>
    </row>
    <row r="892" spans="1:30">
      <c r="A892" t="s">
        <v>2914</v>
      </c>
      <c r="B892" t="s">
        <v>44</v>
      </c>
      <c r="C892" t="s">
        <v>2900</v>
      </c>
      <c r="D892" t="s">
        <v>2915</v>
      </c>
      <c r="E892" t="s">
        <v>2916</v>
      </c>
      <c r="F892" s="9">
        <v>2</v>
      </c>
      <c r="G892" t="s">
        <v>164</v>
      </c>
      <c r="H892" s="7">
        <v>0</v>
      </c>
      <c r="I892" s="9">
        <v>1</v>
      </c>
      <c r="J892" s="6">
        <f>CEILING(F892*(1+H892),I892)</f>
        <v>2</v>
      </c>
      <c r="K892" s="9">
        <v>300</v>
      </c>
      <c r="L892" s="5">
        <f>ROUND(J892*K892,2)</f>
        <v>600.0</v>
      </c>
      <c r="M892" s="9">
        <v>0.3</v>
      </c>
      <c r="N892" s="6">
        <f>ROUND(F892*M892,3)</f>
        <v>0.6</v>
      </c>
      <c r="O892" s="5">
        <f>'Labor rates'!B13</f>
        <v>50</v>
      </c>
      <c r="P892" s="5">
        <f>ROUND(N892*O892,2)</f>
        <v>30.0</v>
      </c>
      <c r="Q892" s="9">
        <v>0</v>
      </c>
      <c r="R892" s="5">
        <f>ROUND(L892+P892+Q892,2)</f>
        <v>630.0</v>
      </c>
      <c r="S892" s="7">
        <v>0.35</v>
      </c>
      <c r="T892" s="5">
        <f>ROUND(R892*(1-S892),2)</f>
        <v>409.5</v>
      </c>
      <c r="U892" s="5">
        <f>ROUND(R892*(1+S892),2)</f>
        <v>850.5</v>
      </c>
      <c r="V892" t="s">
        <v>2903</v>
      </c>
      <c r="W892" t="s">
        <v>715</v>
      </c>
      <c r="X892" t="s">
        <v>2904</v>
      </c>
      <c r="Y892" t="s">
        <v>98</v>
      </c>
      <c r="Z892" t="s">
        <v>99</v>
      </c>
      <c r="AA892" s="6">
        <f>J892/I892</f>
        <v>2.0</v>
      </c>
      <c r="AB892" s="6">
        <f>J892-F892</f>
        <v>0.0</v>
      </c>
      <c r="AC892" s="5">
        <f>L892*(1-S892)</f>
        <v>390.0</v>
      </c>
      <c r="AD892" s="5">
        <f>L892*(1+S892)</f>
        <v>810.0</v>
      </c>
    </row>
    <row r="893" spans="1:30">
      <c r="A893" t="s">
        <v>2917</v>
      </c>
      <c r="B893" t="s">
        <v>44</v>
      </c>
      <c r="C893" t="s">
        <v>2900</v>
      </c>
      <c r="D893" t="s">
        <v>2918</v>
      </c>
      <c r="E893" t="s">
        <v>2919</v>
      </c>
      <c r="F893" s="9">
        <v>1</v>
      </c>
      <c r="G893" t="s">
        <v>164</v>
      </c>
      <c r="H893" s="7">
        <v>0</v>
      </c>
      <c r="I893" s="9">
        <v>1</v>
      </c>
      <c r="J893" s="6">
        <f>CEILING(F893*(1+H893),I893)</f>
        <v>1</v>
      </c>
      <c r="K893" s="9">
        <v>600</v>
      </c>
      <c r="L893" s="5">
        <f>ROUND(J893*K893,2)</f>
        <v>600.0</v>
      </c>
      <c r="M893" s="9">
        <v>0.3</v>
      </c>
      <c r="N893" s="6">
        <f>ROUND(F893*M893,3)</f>
        <v>0.3</v>
      </c>
      <c r="O893" s="5">
        <f>'Labor rates'!B13</f>
        <v>50</v>
      </c>
      <c r="P893" s="5">
        <f>ROUND(N893*O893,2)</f>
        <v>15.0</v>
      </c>
      <c r="Q893" s="9">
        <v>0</v>
      </c>
      <c r="R893" s="5">
        <f>ROUND(L893+P893+Q893,2)</f>
        <v>615.0</v>
      </c>
      <c r="S893" s="7">
        <v>0.35</v>
      </c>
      <c r="T893" s="5">
        <f>ROUND(R893*(1-S893),2)</f>
        <v>399.75</v>
      </c>
      <c r="U893" s="5">
        <f>ROUND(R893*(1+S893),2)</f>
        <v>830.25</v>
      </c>
      <c r="V893" t="s">
        <v>2903</v>
      </c>
      <c r="W893" t="s">
        <v>715</v>
      </c>
      <c r="X893" t="s">
        <v>2904</v>
      </c>
      <c r="Y893" t="s">
        <v>98</v>
      </c>
      <c r="Z893" t="s">
        <v>99</v>
      </c>
      <c r="AA893" s="6">
        <f>J893/I893</f>
        <v>1.0</v>
      </c>
      <c r="AB893" s="6">
        <f>J893-F893</f>
        <v>0.0</v>
      </c>
      <c r="AC893" s="5">
        <f>L893*(1-S893)</f>
        <v>390.0</v>
      </c>
      <c r="AD893" s="5">
        <f>L893*(1+S893)</f>
        <v>810.0</v>
      </c>
    </row>
    <row r="894" spans="1:30">
      <c r="A894" t="s">
        <v>2920</v>
      </c>
      <c r="B894" t="s">
        <v>44</v>
      </c>
      <c r="C894" t="s">
        <v>2900</v>
      </c>
      <c r="D894" t="s">
        <v>2921</v>
      </c>
      <c r="E894" t="s">
        <v>2922</v>
      </c>
      <c r="F894" s="9">
        <v>2</v>
      </c>
      <c r="G894" t="s">
        <v>164</v>
      </c>
      <c r="H894" s="7">
        <v>0</v>
      </c>
      <c r="I894" s="9">
        <v>1</v>
      </c>
      <c r="J894" s="6">
        <f>CEILING(F894*(1+H894),I894)</f>
        <v>2</v>
      </c>
      <c r="K894" s="9">
        <v>500</v>
      </c>
      <c r="L894" s="5">
        <f>ROUND(J894*K894,2)</f>
        <v>1000.0</v>
      </c>
      <c r="M894" s="9">
        <v>0.5</v>
      </c>
      <c r="N894" s="6">
        <f>ROUND(F894*M894,3)</f>
        <v>1.0</v>
      </c>
      <c r="O894" s="5">
        <f>'Labor rates'!B13</f>
        <v>50</v>
      </c>
      <c r="P894" s="5">
        <f>ROUND(N894*O894,2)</f>
        <v>50.0</v>
      </c>
      <c r="Q894" s="9">
        <v>0</v>
      </c>
      <c r="R894" s="5">
        <f>ROUND(L894+P894+Q894,2)</f>
        <v>1050.0</v>
      </c>
      <c r="S894" s="7">
        <v>0.35</v>
      </c>
      <c r="T894" s="5">
        <f>ROUND(R894*(1-S894),2)</f>
        <v>682.5</v>
      </c>
      <c r="U894" s="5">
        <f>ROUND(R894*(1+S894),2)</f>
        <v>1417.5</v>
      </c>
      <c r="V894" t="s">
        <v>2903</v>
      </c>
      <c r="W894" t="s">
        <v>715</v>
      </c>
      <c r="X894" t="s">
        <v>2904</v>
      </c>
      <c r="Y894" t="s">
        <v>98</v>
      </c>
      <c r="Z894" t="s">
        <v>99</v>
      </c>
      <c r="AA894" s="6">
        <f>J894/I894</f>
        <v>2.0</v>
      </c>
      <c r="AB894" s="6">
        <f>J894-F894</f>
        <v>0.0</v>
      </c>
      <c r="AC894" s="5">
        <f>L894*(1-S894)</f>
        <v>650.0</v>
      </c>
      <c r="AD894" s="5">
        <f>L894*(1+S894)</f>
        <v>1350.0</v>
      </c>
    </row>
    <row r="895" spans="1:30">
      <c r="A895" t="s">
        <v>2923</v>
      </c>
      <c r="B895" t="s">
        <v>44</v>
      </c>
      <c r="C895" t="s">
        <v>2900</v>
      </c>
      <c r="D895" t="s">
        <v>2924</v>
      </c>
      <c r="E895" t="s">
        <v>2925</v>
      </c>
      <c r="F895" s="9">
        <v>1</v>
      </c>
      <c r="G895" t="s">
        <v>164</v>
      </c>
      <c r="H895" s="7">
        <v>0</v>
      </c>
      <c r="I895" s="9">
        <v>1</v>
      </c>
      <c r="J895" s="6">
        <f>CEILING(F895*(1+H895),I895)</f>
        <v>1</v>
      </c>
      <c r="K895" s="9">
        <v>850</v>
      </c>
      <c r="L895" s="5">
        <f>ROUND(J895*K895,2)</f>
        <v>850.0</v>
      </c>
      <c r="M895" s="9">
        <v>0.4</v>
      </c>
      <c r="N895" s="6">
        <f>ROUND(F895*M895,3)</f>
        <v>0.4</v>
      </c>
      <c r="O895" s="5">
        <f>'Labor rates'!B13</f>
        <v>50</v>
      </c>
      <c r="P895" s="5">
        <f>ROUND(N895*O895,2)</f>
        <v>20.0</v>
      </c>
      <c r="Q895" s="9">
        <v>0</v>
      </c>
      <c r="R895" s="5">
        <f>ROUND(L895+P895+Q895,2)</f>
        <v>870.0</v>
      </c>
      <c r="S895" s="7">
        <v>0.35</v>
      </c>
      <c r="T895" s="5">
        <f>ROUND(R895*(1-S895),2)</f>
        <v>565.5</v>
      </c>
      <c r="U895" s="5">
        <f>ROUND(R895*(1+S895),2)</f>
        <v>1174.5</v>
      </c>
      <c r="V895" t="s">
        <v>2903</v>
      </c>
      <c r="W895" t="s">
        <v>715</v>
      </c>
      <c r="X895" t="s">
        <v>2904</v>
      </c>
      <c r="Y895" t="s">
        <v>98</v>
      </c>
      <c r="Z895" t="s">
        <v>99</v>
      </c>
      <c r="AA895" s="6">
        <f>J895/I895</f>
        <v>1.0</v>
      </c>
      <c r="AB895" s="6">
        <f>J895-F895</f>
        <v>0.0</v>
      </c>
      <c r="AC895" s="5">
        <f>L895*(1-S895)</f>
        <v>552.5</v>
      </c>
      <c r="AD895" s="5">
        <f>L895*(1+S895)</f>
        <v>1147.5</v>
      </c>
    </row>
    <row r="896" spans="1:30">
      <c r="A896" t="s">
        <v>2926</v>
      </c>
      <c r="B896" t="s">
        <v>44</v>
      </c>
      <c r="C896" t="s">
        <v>2900</v>
      </c>
      <c r="D896" t="s">
        <v>2927</v>
      </c>
      <c r="E896" t="s">
        <v>2928</v>
      </c>
      <c r="F896" s="9">
        <v>1</v>
      </c>
      <c r="G896" t="s">
        <v>164</v>
      </c>
      <c r="H896" s="7">
        <v>0</v>
      </c>
      <c r="I896" s="9">
        <v>1</v>
      </c>
      <c r="J896" s="6">
        <f>CEILING(F896*(1+H896),I896)</f>
        <v>1</v>
      </c>
      <c r="K896" s="9">
        <v>800</v>
      </c>
      <c r="L896" s="5">
        <f>ROUND(J896*K896,2)</f>
        <v>800.0</v>
      </c>
      <c r="M896" s="9">
        <v>0.4</v>
      </c>
      <c r="N896" s="6">
        <f>ROUND(F896*M896,3)</f>
        <v>0.4</v>
      </c>
      <c r="O896" s="5">
        <f>'Labor rates'!B13</f>
        <v>50</v>
      </c>
      <c r="P896" s="5">
        <f>ROUND(N896*O896,2)</f>
        <v>20.0</v>
      </c>
      <c r="Q896" s="9">
        <v>0</v>
      </c>
      <c r="R896" s="5">
        <f>ROUND(L896+P896+Q896,2)</f>
        <v>820.0</v>
      </c>
      <c r="S896" s="7">
        <v>0.35</v>
      </c>
      <c r="T896" s="5">
        <f>ROUND(R896*(1-S896),2)</f>
        <v>533.0</v>
      </c>
      <c r="U896" s="5">
        <f>ROUND(R896*(1+S896),2)</f>
        <v>1107.0</v>
      </c>
      <c r="V896" t="s">
        <v>2903</v>
      </c>
      <c r="W896" t="s">
        <v>715</v>
      </c>
      <c r="X896" t="s">
        <v>2904</v>
      </c>
      <c r="Y896" t="s">
        <v>98</v>
      </c>
      <c r="Z896" t="s">
        <v>99</v>
      </c>
      <c r="AA896" s="6">
        <f>J896/I896</f>
        <v>1.0</v>
      </c>
      <c r="AB896" s="6">
        <f>J896-F896</f>
        <v>0.0</v>
      </c>
      <c r="AC896" s="5">
        <f>L896*(1-S896)</f>
        <v>520.0</v>
      </c>
      <c r="AD896" s="5">
        <f>L896*(1+S896)</f>
        <v>1080.0</v>
      </c>
    </row>
    <row r="897" spans="1:30">
      <c r="A897" t="s">
        <v>2929</v>
      </c>
      <c r="B897" t="s">
        <v>45</v>
      </c>
      <c r="C897" t="s">
        <v>2930</v>
      </c>
      <c r="D897" t="s">
        <v>2931</v>
      </c>
      <c r="E897" t="s">
        <v>2932</v>
      </c>
      <c r="F897" s="9">
        <v>480</v>
      </c>
      <c r="G897" t="s">
        <v>2933</v>
      </c>
      <c r="H897" s="7">
        <v>0</v>
      </c>
      <c r="I897" s="9">
        <v>1</v>
      </c>
      <c r="J897" s="6">
        <f>CEILING(F897*(1+H897),I897)</f>
        <v>480</v>
      </c>
      <c r="K897" s="9">
        <v>0</v>
      </c>
      <c r="L897" s="5">
        <f>ROUND(J897*K897,2)</f>
        <v>0.0</v>
      </c>
      <c r="M897" s="9">
        <v>1</v>
      </c>
      <c r="N897" s="6">
        <f>ROUND(F897*M897,3)</f>
        <v>480.0</v>
      </c>
      <c r="O897" s="5">
        <f>'Labor rates'!B14</f>
        <v>60</v>
      </c>
      <c r="P897" s="5">
        <f>ROUND(N897*O897,2)</f>
        <v>28800.0</v>
      </c>
      <c r="Q897" s="9">
        <v>0</v>
      </c>
      <c r="R897" s="5">
        <f>ROUND(L897+P897+Q897,2)</f>
        <v>28800.0</v>
      </c>
      <c r="S897" s="7">
        <v>0.35</v>
      </c>
      <c r="T897" s="5">
        <f>ROUND(R897*(1-S897),2)</f>
        <v>18720.0</v>
      </c>
      <c r="U897" s="5">
        <f>ROUND(R897*(1+S897),2)</f>
        <v>38880.0</v>
      </c>
      <c r="V897" t="s">
        <v>95</v>
      </c>
      <c r="W897" t="s">
        <v>2934</v>
      </c>
      <c r="X897" t="s">
        <v>2935</v>
      </c>
      <c r="Y897" t="s">
        <v>98</v>
      </c>
      <c r="Z897" t="s">
        <v>99</v>
      </c>
      <c r="AA897" s="6">
        <f>J897/I897</f>
        <v>480.0</v>
      </c>
      <c r="AB897" s="6">
        <f>J897-F897</f>
        <v>0.0</v>
      </c>
      <c r="AC897" s="5">
        <f>L897*(1-S897)</f>
        <v>0.0</v>
      </c>
      <c r="AD897" s="5">
        <f>L897*(1+S897)</f>
        <v>0.0</v>
      </c>
    </row>
    <row r="898" spans="1:30">
      <c r="A898" t="s">
        <v>2936</v>
      </c>
      <c r="B898" t="s">
        <v>45</v>
      </c>
      <c r="C898" t="s">
        <v>2930</v>
      </c>
      <c r="D898" t="s">
        <v>2937</v>
      </c>
      <c r="E898" t="s">
        <v>2938</v>
      </c>
      <c r="F898" s="9">
        <v>160</v>
      </c>
      <c r="G898" t="s">
        <v>2933</v>
      </c>
      <c r="H898" s="7">
        <v>0</v>
      </c>
      <c r="I898" s="9">
        <v>1</v>
      </c>
      <c r="J898" s="6">
        <f>CEILING(F898*(1+H898),I898)</f>
        <v>160</v>
      </c>
      <c r="K898" s="9">
        <v>0</v>
      </c>
      <c r="L898" s="5">
        <f>ROUND(J898*K898,2)</f>
        <v>0.0</v>
      </c>
      <c r="M898" s="9">
        <v>1</v>
      </c>
      <c r="N898" s="6">
        <f>ROUND(F898*M898,3)</f>
        <v>160.0</v>
      </c>
      <c r="O898" s="5">
        <f>'Labor rates'!B14</f>
        <v>60</v>
      </c>
      <c r="P898" s="5">
        <f>ROUND(N898*O898,2)</f>
        <v>9600.0</v>
      </c>
      <c r="Q898" s="9">
        <v>0</v>
      </c>
      <c r="R898" s="5">
        <f>ROUND(L898+P898+Q898,2)</f>
        <v>9600.0</v>
      </c>
      <c r="S898" s="7">
        <v>0.35</v>
      </c>
      <c r="T898" s="5">
        <f>ROUND(R898*(1-S898),2)</f>
        <v>6240.0</v>
      </c>
      <c r="U898" s="5">
        <f>ROUND(R898*(1+S898),2)</f>
        <v>12960.0</v>
      </c>
      <c r="V898" t="s">
        <v>95</v>
      </c>
      <c r="W898" t="s">
        <v>2934</v>
      </c>
      <c r="X898" t="s">
        <v>2939</v>
      </c>
      <c r="Y898" t="s">
        <v>98</v>
      </c>
      <c r="Z898" t="s">
        <v>99</v>
      </c>
      <c r="AA898" s="6">
        <f>J898/I898</f>
        <v>160.0</v>
      </c>
      <c r="AB898" s="6">
        <f>J898-F898</f>
        <v>0.0</v>
      </c>
      <c r="AC898" s="5">
        <f>L898*(1-S898)</f>
        <v>0.0</v>
      </c>
      <c r="AD898" s="5">
        <f>L898*(1+S898)</f>
        <v>0.0</v>
      </c>
    </row>
    <row r="899" spans="1:30">
      <c r="A899" t="s">
        <v>2940</v>
      </c>
      <c r="B899" t="s">
        <v>45</v>
      </c>
      <c r="C899" t="s">
        <v>2930</v>
      </c>
      <c r="D899" t="s">
        <v>2941</v>
      </c>
      <c r="E899" t="s">
        <v>2942</v>
      </c>
      <c r="F899" s="9">
        <v>1</v>
      </c>
      <c r="G899" t="s">
        <v>107</v>
      </c>
      <c r="H899" s="7">
        <v>0</v>
      </c>
      <c r="I899" s="9">
        <v>1</v>
      </c>
      <c r="J899" s="6">
        <f>CEILING(F899*(1+H899),I899)</f>
        <v>1</v>
      </c>
      <c r="K899" s="9">
        <v>0</v>
      </c>
      <c r="L899" s="5">
        <f>ROUND(J899*K899,2)</f>
        <v>0.0</v>
      </c>
      <c r="M899" s="9">
        <v>8</v>
      </c>
      <c r="N899" s="6">
        <f>ROUND(F899*M899,3)</f>
        <v>8.0</v>
      </c>
      <c r="O899" s="5">
        <f>'Labor rates'!B14</f>
        <v>60</v>
      </c>
      <c r="P899" s="5">
        <f>ROUND(N899*O899,2)</f>
        <v>480.0</v>
      </c>
      <c r="Q899" s="9">
        <v>1400</v>
      </c>
      <c r="R899" s="5">
        <f>ROUND(L899+P899+Q899,2)</f>
        <v>1880.0</v>
      </c>
      <c r="S899" s="7">
        <v>0.35</v>
      </c>
      <c r="T899" s="5">
        <f>ROUND(R899*(1-S899),2)</f>
        <v>1222.0</v>
      </c>
      <c r="U899" s="5">
        <f>ROUND(R899*(1+S899),2)</f>
        <v>2538.0</v>
      </c>
      <c r="V899" t="s">
        <v>95</v>
      </c>
      <c r="W899" t="s">
        <v>2934</v>
      </c>
      <c r="X899" t="s">
        <v>2943</v>
      </c>
      <c r="Y899" t="s">
        <v>98</v>
      </c>
      <c r="Z899" t="s">
        <v>99</v>
      </c>
      <c r="AA899" s="6">
        <f>J899/I899</f>
        <v>1.0</v>
      </c>
      <c r="AB899" s="6">
        <f>J899-F899</f>
        <v>0.0</v>
      </c>
      <c r="AC899" s="5">
        <f>L899*(1-S899)</f>
        <v>0.0</v>
      </c>
      <c r="AD899" s="5">
        <f>L899*(1+S899)</f>
        <v>0.0</v>
      </c>
    </row>
    <row r="900" spans="1:30">
      <c r="A900" t="s">
        <v>2944</v>
      </c>
      <c r="B900" t="s">
        <v>45</v>
      </c>
      <c r="C900" t="s">
        <v>2930</v>
      </c>
      <c r="D900" t="s">
        <v>2945</v>
      </c>
      <c r="E900" t="s">
        <v>2946</v>
      </c>
      <c r="F900" s="9">
        <v>1</v>
      </c>
      <c r="G900" t="s">
        <v>1378</v>
      </c>
      <c r="H900" s="7">
        <v>0</v>
      </c>
      <c r="I900" s="9">
        <v>1</v>
      </c>
      <c r="J900" s="6">
        <f>CEILING(F900*(1+H900),I900)</f>
        <v>1</v>
      </c>
      <c r="K900" s="9">
        <v>250</v>
      </c>
      <c r="L900" s="5">
        <f>ROUND(J900*K900,2)</f>
        <v>250.0</v>
      </c>
      <c r="M900" s="9">
        <v>4</v>
      </c>
      <c r="N900" s="6">
        <f>ROUND(F900*M900,3)</f>
        <v>4.0</v>
      </c>
      <c r="O900" s="5">
        <f>'Labor rates'!B14</f>
        <v>60</v>
      </c>
      <c r="P900" s="5">
        <f>ROUND(N900*O900,2)</f>
        <v>240.0</v>
      </c>
      <c r="Q900" s="9">
        <v>0</v>
      </c>
      <c r="R900" s="5">
        <f>ROUND(L900+P900+Q900,2)</f>
        <v>490.0</v>
      </c>
      <c r="S900" s="7">
        <v>0.35</v>
      </c>
      <c r="T900" s="5">
        <f>ROUND(R900*(1-S900),2)</f>
        <v>318.5</v>
      </c>
      <c r="U900" s="5">
        <f>ROUND(R900*(1+S900),2)</f>
        <v>661.5</v>
      </c>
      <c r="V900" t="s">
        <v>95</v>
      </c>
      <c r="W900" t="s">
        <v>2934</v>
      </c>
      <c r="X900" t="s">
        <v>1330</v>
      </c>
      <c r="Y900" t="s">
        <v>98</v>
      </c>
      <c r="Z900" t="s">
        <v>99</v>
      </c>
      <c r="AA900" s="6">
        <f>J900/I900</f>
        <v>1.0</v>
      </c>
      <c r="AB900" s="6">
        <f>J900-F900</f>
        <v>0.0</v>
      </c>
      <c r="AC900" s="5">
        <f>L900*(1-S900)</f>
        <v>162.5</v>
      </c>
      <c r="AD900" s="5">
        <f>L900*(1+S900)</f>
        <v>337.5</v>
      </c>
    </row>
    <row r="901" spans="1:30">
      <c r="A901" t="s">
        <v>2947</v>
      </c>
      <c r="B901" t="s">
        <v>45</v>
      </c>
      <c r="C901" t="s">
        <v>2930</v>
      </c>
      <c r="D901" t="s">
        <v>2948</v>
      </c>
      <c r="E901" t="s">
        <v>2949</v>
      </c>
      <c r="F901" s="9">
        <v>6</v>
      </c>
      <c r="G901" t="s">
        <v>2950</v>
      </c>
      <c r="H901" s="7">
        <v>0</v>
      </c>
      <c r="I901" s="9">
        <v>1</v>
      </c>
      <c r="J901" s="6">
        <f>CEILING(F901*(1+H901),I901)</f>
        <v>6</v>
      </c>
      <c r="K901" s="9">
        <v>0</v>
      </c>
      <c r="L901" s="5">
        <f>ROUND(J901*K901,2)</f>
        <v>0.0</v>
      </c>
      <c r="M901" s="9">
        <v>0</v>
      </c>
      <c r="N901" s="6">
        <f>ROUND(F901*M901,3)</f>
        <v>0.0</v>
      </c>
      <c r="O901" s="5">
        <f>'Labor rates'!B14</f>
        <v>60</v>
      </c>
      <c r="P901" s="5">
        <f>ROUND(N901*O901,2)</f>
        <v>0.0</v>
      </c>
      <c r="Q901" s="9">
        <v>1080</v>
      </c>
      <c r="R901" s="5">
        <f>ROUND(L901+P901+Q901,2)</f>
        <v>1080.0</v>
      </c>
      <c r="S901" s="7">
        <v>0.35</v>
      </c>
      <c r="T901" s="5">
        <f>ROUND(R901*(1-S901),2)</f>
        <v>702.0</v>
      </c>
      <c r="U901" s="5">
        <f>ROUND(R901*(1+S901),2)</f>
        <v>1458.0</v>
      </c>
      <c r="V901" t="s">
        <v>95</v>
      </c>
      <c r="W901" t="s">
        <v>2934</v>
      </c>
      <c r="X901" t="s">
        <v>2951</v>
      </c>
      <c r="Y901" t="s">
        <v>98</v>
      </c>
      <c r="Z901" t="s">
        <v>99</v>
      </c>
      <c r="AA901" s="6">
        <f>J901/I901</f>
        <v>6.0</v>
      </c>
      <c r="AB901" s="6">
        <f>J901-F901</f>
        <v>0.0</v>
      </c>
      <c r="AC901" s="5">
        <f>L901*(1-S901)</f>
        <v>0.0</v>
      </c>
      <c r="AD901" s="5">
        <f>L901*(1+S901)</f>
        <v>0.0</v>
      </c>
    </row>
    <row r="902" spans="1:30">
      <c r="A902" t="s">
        <v>2952</v>
      </c>
      <c r="B902" t="s">
        <v>45</v>
      </c>
      <c r="C902" t="s">
        <v>2930</v>
      </c>
      <c r="D902" t="s">
        <v>2953</v>
      </c>
      <c r="E902" t="s">
        <v>2954</v>
      </c>
      <c r="F902" s="9">
        <v>6</v>
      </c>
      <c r="G902" t="s">
        <v>2955</v>
      </c>
      <c r="H902" s="7">
        <v>0</v>
      </c>
      <c r="I902" s="9">
        <v>1</v>
      </c>
      <c r="J902" s="6">
        <f>CEILING(F902*(1+H902),I902)</f>
        <v>6</v>
      </c>
      <c r="K902" s="9">
        <v>0</v>
      </c>
      <c r="L902" s="5">
        <f>ROUND(J902*K902,2)</f>
        <v>0.0</v>
      </c>
      <c r="M902" s="9">
        <v>0</v>
      </c>
      <c r="N902" s="6">
        <f>ROUND(F902*M902,3)</f>
        <v>0.0</v>
      </c>
      <c r="O902" s="5">
        <f>'Labor rates'!B14</f>
        <v>60</v>
      </c>
      <c r="P902" s="5">
        <f>ROUND(N902*O902,2)</f>
        <v>0.0</v>
      </c>
      <c r="Q902" s="9">
        <v>3300</v>
      </c>
      <c r="R902" s="5">
        <f>ROUND(L902+P902+Q902,2)</f>
        <v>3300.0</v>
      </c>
      <c r="S902" s="7">
        <v>0.35</v>
      </c>
      <c r="T902" s="5">
        <f>ROUND(R902*(1-S902),2)</f>
        <v>2145.0</v>
      </c>
      <c r="U902" s="5">
        <f>ROUND(R902*(1+S902),2)</f>
        <v>4455.0</v>
      </c>
      <c r="V902" t="s">
        <v>95</v>
      </c>
      <c r="W902" t="s">
        <v>2934</v>
      </c>
      <c r="X902" t="s">
        <v>2956</v>
      </c>
      <c r="Y902" t="s">
        <v>98</v>
      </c>
      <c r="Z902" t="s">
        <v>99</v>
      </c>
      <c r="AA902" s="6">
        <f>J902/I902</f>
        <v>6.0</v>
      </c>
      <c r="AB902" s="6">
        <f>J902-F902</f>
        <v>0.0</v>
      </c>
      <c r="AC902" s="5">
        <f>L902*(1-S902)</f>
        <v>0.0</v>
      </c>
      <c r="AD902" s="5">
        <f>L902*(1+S902)</f>
        <v>0.0</v>
      </c>
    </row>
    <row r="903" spans="1:30">
      <c r="A903" t="s">
        <v>2957</v>
      </c>
      <c r="B903" t="s">
        <v>45</v>
      </c>
      <c r="C903" t="s">
        <v>2930</v>
      </c>
      <c r="D903" t="s">
        <v>2958</v>
      </c>
      <c r="E903" t="s">
        <v>2959</v>
      </c>
      <c r="F903" s="9">
        <v>4</v>
      </c>
      <c r="G903" t="s">
        <v>2960</v>
      </c>
      <c r="H903" s="7">
        <v>0</v>
      </c>
      <c r="I903" s="9">
        <v>1</v>
      </c>
      <c r="J903" s="6">
        <f>CEILING(F903*(1+H903),I903)</f>
        <v>4</v>
      </c>
      <c r="K903" s="9">
        <v>0</v>
      </c>
      <c r="L903" s="5">
        <f>ROUND(J903*K903,2)</f>
        <v>0.0</v>
      </c>
      <c r="M903" s="9">
        <v>0</v>
      </c>
      <c r="N903" s="6">
        <f>ROUND(F903*M903,3)</f>
        <v>0.0</v>
      </c>
      <c r="O903" s="5">
        <f>'Labor rates'!B14</f>
        <v>60</v>
      </c>
      <c r="P903" s="5">
        <f>ROUND(N903*O903,2)</f>
        <v>0.0</v>
      </c>
      <c r="Q903" s="9">
        <v>2000</v>
      </c>
      <c r="R903" s="5">
        <f>ROUND(L903+P903+Q903,2)</f>
        <v>2000.0</v>
      </c>
      <c r="S903" s="7">
        <v>0.35</v>
      </c>
      <c r="T903" s="5">
        <f>ROUND(R903*(1-S903),2)</f>
        <v>1300.0</v>
      </c>
      <c r="U903" s="5">
        <f>ROUND(R903*(1+S903),2)</f>
        <v>2700.0</v>
      </c>
      <c r="V903" t="s">
        <v>95</v>
      </c>
      <c r="W903" t="s">
        <v>2934</v>
      </c>
      <c r="X903" t="s">
        <v>2961</v>
      </c>
      <c r="Y903" t="s">
        <v>98</v>
      </c>
      <c r="Z903" t="s">
        <v>99</v>
      </c>
      <c r="AA903" s="6">
        <f>J903/I903</f>
        <v>4.0</v>
      </c>
      <c r="AB903" s="6">
        <f>J903-F903</f>
        <v>0.0</v>
      </c>
      <c r="AC903" s="5">
        <f>L903*(1-S903)</f>
        <v>0.0</v>
      </c>
      <c r="AD903" s="5">
        <f>L903*(1+S903)</f>
        <v>0.0</v>
      </c>
    </row>
    <row r="904" spans="1:30">
      <c r="A904" t="s">
        <v>2962</v>
      </c>
      <c r="B904" t="s">
        <v>45</v>
      </c>
      <c r="C904" t="s">
        <v>2930</v>
      </c>
      <c r="D904" t="s">
        <v>2963</v>
      </c>
      <c r="E904" t="s">
        <v>2964</v>
      </c>
      <c r="F904" s="9">
        <v>1</v>
      </c>
      <c r="G904" t="s">
        <v>107</v>
      </c>
      <c r="H904" s="7">
        <v>0</v>
      </c>
      <c r="I904" s="9">
        <v>1</v>
      </c>
      <c r="J904" s="6">
        <f>CEILING(F904*(1+H904),I904)</f>
        <v>1</v>
      </c>
      <c r="K904" s="9">
        <v>0</v>
      </c>
      <c r="L904" s="5">
        <f>ROUND(J904*K904,2)</f>
        <v>0.0</v>
      </c>
      <c r="M904" s="9">
        <v>0</v>
      </c>
      <c r="N904" s="6">
        <f>ROUND(F904*M904,3)</f>
        <v>0.0</v>
      </c>
      <c r="O904" s="5">
        <f>'Labor rates'!B14</f>
        <v>60</v>
      </c>
      <c r="P904" s="5">
        <f>ROUND(N904*O904,2)</f>
        <v>0.0</v>
      </c>
      <c r="Q904" s="9">
        <v>3500</v>
      </c>
      <c r="R904" s="5">
        <f>ROUND(L904+P904+Q904,2)</f>
        <v>3500.0</v>
      </c>
      <c r="S904" s="7">
        <v>0.35</v>
      </c>
      <c r="T904" s="5">
        <f>ROUND(R904*(1-S904),2)</f>
        <v>2275.0</v>
      </c>
      <c r="U904" s="5">
        <f>ROUND(R904*(1+S904),2)</f>
        <v>4725.0</v>
      </c>
      <c r="V904" t="s">
        <v>95</v>
      </c>
      <c r="W904" t="s">
        <v>2934</v>
      </c>
      <c r="X904" t="s">
        <v>2965</v>
      </c>
      <c r="Y904" t="s">
        <v>98</v>
      </c>
      <c r="Z904" t="s">
        <v>99</v>
      </c>
      <c r="AA904" s="6">
        <f>J904/I904</f>
        <v>1.0</v>
      </c>
      <c r="AB904" s="6">
        <f>J904-F904</f>
        <v>0.0</v>
      </c>
      <c r="AC904" s="5">
        <f>L904*(1-S904)</f>
        <v>0.0</v>
      </c>
      <c r="AD904" s="5">
        <f>L904*(1+S904)</f>
        <v>0.0</v>
      </c>
    </row>
    <row r="905" spans="1:30">
      <c r="A905" t="s">
        <v>2966</v>
      </c>
      <c r="B905" t="s">
        <v>45</v>
      </c>
      <c r="C905" t="s">
        <v>2930</v>
      </c>
      <c r="D905" t="s">
        <v>2967</v>
      </c>
      <c r="E905" t="s">
        <v>2968</v>
      </c>
      <c r="F905" s="9">
        <v>3797</v>
      </c>
      <c r="G905" t="s">
        <v>112</v>
      </c>
      <c r="H905" s="7">
        <v>0</v>
      </c>
      <c r="I905" s="9">
        <v>1</v>
      </c>
      <c r="J905" s="6">
        <f>CEILING(F905*(1+H905),I905)</f>
        <v>3797</v>
      </c>
      <c r="K905" s="9">
        <v>0.08</v>
      </c>
      <c r="L905" s="5">
        <f>ROUND(J905*K905,2)</f>
        <v>303.76</v>
      </c>
      <c r="M905" s="9">
        <v>0.012</v>
      </c>
      <c r="N905" s="6">
        <f>ROUND(F905*M905,3)</f>
        <v>45.564</v>
      </c>
      <c r="O905" s="5">
        <f>'Labor rates'!B14</f>
        <v>60</v>
      </c>
      <c r="P905" s="5">
        <f>ROUND(N905*O905,2)</f>
        <v>2733.84</v>
      </c>
      <c r="Q905" s="9">
        <v>0</v>
      </c>
      <c r="R905" s="5">
        <f>ROUND(L905+P905+Q905,2)</f>
        <v>3037.6</v>
      </c>
      <c r="S905" s="7">
        <v>0.35</v>
      </c>
      <c r="T905" s="5">
        <f>ROUND(R905*(1-S905),2)</f>
        <v>1974.44</v>
      </c>
      <c r="U905" s="5">
        <f>ROUND(R905*(1+S905),2)</f>
        <v>4100.76</v>
      </c>
      <c r="V905" t="s">
        <v>95</v>
      </c>
      <c r="W905" t="s">
        <v>2934</v>
      </c>
      <c r="X905" t="s">
        <v>2969</v>
      </c>
      <c r="Y905" t="s">
        <v>98</v>
      </c>
      <c r="Z905" t="s">
        <v>99</v>
      </c>
      <c r="AA905" s="6">
        <f>J905/I905</f>
        <v>3797.0</v>
      </c>
      <c r="AB905" s="6">
        <f>J905-F905</f>
        <v>0.0</v>
      </c>
      <c r="AC905" s="5">
        <f>L905*(1-S905)</f>
        <v>197.444</v>
      </c>
      <c r="AD905" s="5">
        <f>L905*(1+S905)</f>
        <v>410.076</v>
      </c>
    </row>
    <row r="906" spans="1:30">
      <c r="A906" t="s">
        <v>2970</v>
      </c>
      <c r="B906" t="s">
        <v>45</v>
      </c>
      <c r="C906" t="s">
        <v>2930</v>
      </c>
      <c r="D906" t="s">
        <v>2971</v>
      </c>
      <c r="E906" t="s">
        <v>2972</v>
      </c>
      <c r="F906" s="9">
        <v>3122</v>
      </c>
      <c r="G906" t="s">
        <v>112</v>
      </c>
      <c r="H906" s="7">
        <v>0</v>
      </c>
      <c r="I906" s="9">
        <v>1</v>
      </c>
      <c r="J906" s="6">
        <f>CEILING(F906*(1+H906),I906)</f>
        <v>3122</v>
      </c>
      <c r="K906" s="9">
        <v>0.2</v>
      </c>
      <c r="L906" s="5">
        <f>ROUND(J906*K906,2)</f>
        <v>624.4</v>
      </c>
      <c r="M906" s="9">
        <v>0.008</v>
      </c>
      <c r="N906" s="6">
        <f>ROUND(F906*M906,3)</f>
        <v>24.976</v>
      </c>
      <c r="O906" s="5">
        <f>'Labor rates'!B14</f>
        <v>60</v>
      </c>
      <c r="P906" s="5">
        <f>ROUND(N906*O906,2)</f>
        <v>1498.56</v>
      </c>
      <c r="Q906" s="9">
        <v>0</v>
      </c>
      <c r="R906" s="5">
        <f>ROUND(L906+P906+Q906,2)</f>
        <v>2122.96</v>
      </c>
      <c r="S906" s="7">
        <v>0.35</v>
      </c>
      <c r="T906" s="5">
        <f>ROUND(R906*(1-S906),2)</f>
        <v>1379.92</v>
      </c>
      <c r="U906" s="5">
        <f>ROUND(R906*(1+S906),2)</f>
        <v>2866.0</v>
      </c>
      <c r="V906" t="s">
        <v>95</v>
      </c>
      <c r="W906" t="s">
        <v>2934</v>
      </c>
      <c r="X906" t="s">
        <v>2973</v>
      </c>
      <c r="Y906" t="s">
        <v>98</v>
      </c>
      <c r="Z906" t="s">
        <v>99</v>
      </c>
      <c r="AA906" s="6">
        <f>J906/I906</f>
        <v>3122.0</v>
      </c>
      <c r="AB906" s="6">
        <f>J906-F906</f>
        <v>0.0</v>
      </c>
      <c r="AC906" s="5">
        <f>L906*(1-S906)</f>
        <v>405.86</v>
      </c>
      <c r="AD906" s="5">
        <f>L906*(1+S906)</f>
        <v>842.94</v>
      </c>
    </row>
    <row r="907" spans="1:30">
      <c r="A907" t="s">
        <v>2974</v>
      </c>
      <c r="B907" t="s">
        <v>45</v>
      </c>
      <c r="C907" t="s">
        <v>2930</v>
      </c>
      <c r="D907" t="s">
        <v>2975</v>
      </c>
      <c r="E907" t="s">
        <v>2976</v>
      </c>
      <c r="F907" s="9">
        <v>1</v>
      </c>
      <c r="G907" t="s">
        <v>1378</v>
      </c>
      <c r="H907" s="7">
        <v>0</v>
      </c>
      <c r="I907" s="9">
        <v>1</v>
      </c>
      <c r="J907" s="6">
        <f>CEILING(F907*(1+H907),I907)</f>
        <v>1</v>
      </c>
      <c r="K907" s="9">
        <v>1800</v>
      </c>
      <c r="L907" s="5">
        <f>ROUND(J907*K907,2)</f>
        <v>1800.0</v>
      </c>
      <c r="M907" s="9">
        <v>0</v>
      </c>
      <c r="N907" s="6">
        <f>ROUND(F907*M907,3)</f>
        <v>0.0</v>
      </c>
      <c r="O907" s="5">
        <f>'Labor rates'!B14</f>
        <v>60</v>
      </c>
      <c r="P907" s="5">
        <f>ROUND(N907*O907,2)</f>
        <v>0.0</v>
      </c>
      <c r="Q907" s="9">
        <v>0</v>
      </c>
      <c r="R907" s="5">
        <f>ROUND(L907+P907+Q907,2)</f>
        <v>1800.0</v>
      </c>
      <c r="S907" s="7">
        <v>0.35</v>
      </c>
      <c r="T907" s="5">
        <f>ROUND(R907*(1-S907),2)</f>
        <v>1170.0</v>
      </c>
      <c r="U907" s="5">
        <f>ROUND(R907*(1+S907),2)</f>
        <v>2430.0</v>
      </c>
      <c r="V907" t="s">
        <v>95</v>
      </c>
      <c r="W907" t="s">
        <v>2934</v>
      </c>
      <c r="X907" t="s">
        <v>2977</v>
      </c>
      <c r="Y907" t="s">
        <v>98</v>
      </c>
      <c r="Z907" t="s">
        <v>99</v>
      </c>
      <c r="AA907" s="6">
        <f>J907/I907</f>
        <v>1.0</v>
      </c>
      <c r="AB907" s="6">
        <f>J907-F907</f>
        <v>0.0</v>
      </c>
      <c r="AC907" s="5">
        <f>L907*(1-S907)</f>
        <v>1170.0</v>
      </c>
      <c r="AD907" s="5">
        <f>L907*(1+S907)</f>
        <v>2430.0</v>
      </c>
    </row>
    <row r="908" spans="1:30">
      <c r="A908" t="s">
        <v>2978</v>
      </c>
      <c r="B908" t="s">
        <v>45</v>
      </c>
      <c r="C908" t="s">
        <v>2930</v>
      </c>
      <c r="D908" t="s">
        <v>2979</v>
      </c>
      <c r="E908" t="s">
        <v>2980</v>
      </c>
      <c r="F908" s="9">
        <v>1</v>
      </c>
      <c r="G908" t="s">
        <v>2981</v>
      </c>
      <c r="H908" s="7">
        <v>0</v>
      </c>
      <c r="I908" s="9">
        <v>1</v>
      </c>
      <c r="J908" s="6">
        <f>CEILING(F908*(1+H908),I908)</f>
        <v>1</v>
      </c>
      <c r="K908" s="9">
        <v>0</v>
      </c>
      <c r="L908" s="5">
        <f>ROUND(J908*K908,2)</f>
        <v>0.0</v>
      </c>
      <c r="M908" s="9">
        <v>0</v>
      </c>
      <c r="N908" s="6">
        <f>ROUND(F908*M908,3)</f>
        <v>0.0</v>
      </c>
      <c r="O908" s="5">
        <f>'Labor rates'!B14</f>
        <v>60</v>
      </c>
      <c r="P908" s="5">
        <f>ROUND(N908*O908,2)</f>
        <v>0.0</v>
      </c>
      <c r="Q908" s="9">
        <v>12000</v>
      </c>
      <c r="R908" s="5">
        <f>ROUND(L908+P908+Q908,2)</f>
        <v>12000.0</v>
      </c>
      <c r="S908" s="7">
        <v>0.35</v>
      </c>
      <c r="T908" s="5">
        <f>ROUND(R908*(1-S908),2)</f>
        <v>7800.0</v>
      </c>
      <c r="U908" s="5">
        <f>ROUND(R908*(1+S908),2)</f>
        <v>16200.0</v>
      </c>
      <c r="V908" t="s">
        <v>95</v>
      </c>
      <c r="W908" t="s">
        <v>2934</v>
      </c>
      <c r="X908" t="s">
        <v>2982</v>
      </c>
      <c r="Y908" t="s">
        <v>98</v>
      </c>
      <c r="Z908" t="s">
        <v>99</v>
      </c>
      <c r="AA908" s="6">
        <f>J908/I908</f>
        <v>1.0</v>
      </c>
      <c r="AB908" s="6">
        <f>J908-F908</f>
        <v>0.0</v>
      </c>
      <c r="AC908" s="5">
        <f>L908*(1-S908)</f>
        <v>0.0</v>
      </c>
      <c r="AD908" s="5">
        <f>L908*(1+S908)</f>
        <v>0.0</v>
      </c>
    </row>
    <row r="909" spans="1:30">
      <c r="A909" t="s">
        <v>2983</v>
      </c>
      <c r="B909" t="s">
        <v>45</v>
      </c>
      <c r="C909" t="s">
        <v>2930</v>
      </c>
      <c r="D909" t="s">
        <v>2984</v>
      </c>
      <c r="E909" t="s">
        <v>2985</v>
      </c>
      <c r="F909" s="9">
        <v>1</v>
      </c>
      <c r="G909" t="s">
        <v>107</v>
      </c>
      <c r="H909" s="7">
        <v>0</v>
      </c>
      <c r="I909" s="9">
        <v>1</v>
      </c>
      <c r="J909" s="6">
        <f>CEILING(F909*(1+H909),I909)</f>
        <v>1</v>
      </c>
      <c r="K909" s="9">
        <v>0</v>
      </c>
      <c r="L909" s="5">
        <f>ROUND(J909*K909,2)</f>
        <v>0.0</v>
      </c>
      <c r="M909" s="9">
        <v>0</v>
      </c>
      <c r="N909" s="6">
        <f>ROUND(F909*M909,3)</f>
        <v>0.0</v>
      </c>
      <c r="O909" s="5">
        <f>'Labor rates'!B14</f>
        <v>60</v>
      </c>
      <c r="P909" s="5">
        <f>ROUND(N909*O909,2)</f>
        <v>0.0</v>
      </c>
      <c r="Q909" s="9">
        <v>500</v>
      </c>
      <c r="R909" s="5">
        <f>ROUND(L909+P909+Q909,2)</f>
        <v>500.0</v>
      </c>
      <c r="S909" s="7">
        <v>0.35</v>
      </c>
      <c r="T909" s="5">
        <f>ROUND(R909*(1-S909),2)</f>
        <v>325.0</v>
      </c>
      <c r="U909" s="5">
        <f>ROUND(R909*(1+S909),2)</f>
        <v>675.0</v>
      </c>
      <c r="V909" t="s">
        <v>95</v>
      </c>
      <c r="W909" t="s">
        <v>2934</v>
      </c>
      <c r="X909" t="s">
        <v>1330</v>
      </c>
      <c r="Y909" t="s">
        <v>98</v>
      </c>
      <c r="Z909" t="s">
        <v>99</v>
      </c>
      <c r="AA909" s="6">
        <f>J909/I909</f>
        <v>1.0</v>
      </c>
      <c r="AB909" s="6">
        <f>J909-F909</f>
        <v>0.0</v>
      </c>
      <c r="AC909" s="5">
        <f>L909*(1-S909)</f>
        <v>0.0</v>
      </c>
      <c r="AD909" s="5">
        <f>L909*(1+S909)</f>
        <v>0.0</v>
      </c>
    </row>
    <row r="910" spans="1:30">
      <c r="A910" t="s">
        <v>2986</v>
      </c>
      <c r="B910" t="s">
        <v>45</v>
      </c>
      <c r="C910" t="s">
        <v>2930</v>
      </c>
      <c r="D910" t="s">
        <v>2987</v>
      </c>
      <c r="E910" t="s">
        <v>2988</v>
      </c>
      <c r="F910" s="9">
        <v>1</v>
      </c>
      <c r="G910" t="s">
        <v>107</v>
      </c>
      <c r="H910" s="7">
        <v>0</v>
      </c>
      <c r="I910" s="9">
        <v>1</v>
      </c>
      <c r="J910" s="6">
        <f>CEILING(F910*(1+H910),I910)</f>
        <v>1</v>
      </c>
      <c r="K910" s="9">
        <v>0</v>
      </c>
      <c r="L910" s="5">
        <f>ROUND(J910*K910,2)</f>
        <v>0.0</v>
      </c>
      <c r="M910" s="9">
        <v>0</v>
      </c>
      <c r="N910" s="6">
        <f>ROUND(F910*M910,3)</f>
        <v>0.0</v>
      </c>
      <c r="O910" s="5">
        <f>'Labor rates'!B14</f>
        <v>60</v>
      </c>
      <c r="P910" s="5">
        <f>ROUND(N910*O910,2)</f>
        <v>0.0</v>
      </c>
      <c r="Q910" s="9">
        <v>4000</v>
      </c>
      <c r="R910" s="5">
        <f>ROUND(L910+P910+Q910,2)</f>
        <v>4000.0</v>
      </c>
      <c r="S910" s="7">
        <v>0.35</v>
      </c>
      <c r="T910" s="5">
        <f>ROUND(R910*(1-S910),2)</f>
        <v>2600.0</v>
      </c>
      <c r="U910" s="5">
        <f>ROUND(R910*(1+S910),2)</f>
        <v>5400.0</v>
      </c>
      <c r="V910" t="s">
        <v>95</v>
      </c>
      <c r="W910" t="s">
        <v>2934</v>
      </c>
      <c r="X910" t="s">
        <v>2989</v>
      </c>
      <c r="Y910" t="s">
        <v>98</v>
      </c>
      <c r="Z910" t="s">
        <v>99</v>
      </c>
      <c r="AA910" s="6">
        <f>J910/I910</f>
        <v>1.0</v>
      </c>
      <c r="AB910" s="6">
        <f>J910-F910</f>
        <v>0.0</v>
      </c>
      <c r="AC910" s="5">
        <f>L910*(1-S910)</f>
        <v>0.0</v>
      </c>
      <c r="AD910" s="5">
        <f>L910*(1+S910)</f>
        <v>0.0</v>
      </c>
    </row>
    <row r="911" spans="1:30">
      <c r="A911" t="s">
        <v>2990</v>
      </c>
      <c r="B911" t="s">
        <v>41</v>
      </c>
      <c r="C911" t="s">
        <v>1410</v>
      </c>
      <c r="D911" t="s">
        <v>2991</v>
      </c>
      <c r="E911" t="s">
        <v>2992</v>
      </c>
      <c r="F911" s="9">
        <v>31</v>
      </c>
      <c r="G911" t="s">
        <v>164</v>
      </c>
      <c r="H911" s="7">
        <v>0</v>
      </c>
      <c r="I911" s="9">
        <v>1</v>
      </c>
      <c r="J911" s="6">
        <f>CEILING(F911*(1+H911),I911)</f>
        <v>31</v>
      </c>
      <c r="K911" s="9">
        <v>8</v>
      </c>
      <c r="L911" s="5">
        <f>ROUND(J911*K911,2)</f>
        <v>248.0</v>
      </c>
      <c r="M911" s="9">
        <v>0.18</v>
      </c>
      <c r="N911" s="6">
        <f>ROUND(F911*M911,3)</f>
        <v>5.58</v>
      </c>
      <c r="O911" s="5">
        <f>'Labor rates'!B10</f>
        <v>68</v>
      </c>
      <c r="P911" s="5">
        <f>ROUND(N911*O911,2)</f>
        <v>379.44</v>
      </c>
      <c r="Q911" s="9">
        <v>0</v>
      </c>
      <c r="R911" s="5">
        <f>ROUND(L911+P911+Q911,2)</f>
        <v>627.44</v>
      </c>
      <c r="S911" s="7">
        <v>0.25</v>
      </c>
      <c r="T911" s="5">
        <f>ROUND(R911*(1-S911),2)</f>
        <v>470.58</v>
      </c>
      <c r="U911" s="5">
        <f>ROUND(R911*(1+S911),2)</f>
        <v>784.3</v>
      </c>
      <c r="V911" t="s">
        <v>2993</v>
      </c>
      <c r="W911" t="s">
        <v>2994</v>
      </c>
      <c r="X911" t="s">
        <v>2995</v>
      </c>
      <c r="Y911" t="s">
        <v>98</v>
      </c>
      <c r="Z911" t="s">
        <v>325</v>
      </c>
      <c r="AA911" s="6">
        <f>J911/I911</f>
        <v>31.0</v>
      </c>
      <c r="AB911" s="6">
        <f>J911-F911</f>
        <v>0.0</v>
      </c>
      <c r="AC911" s="5">
        <f>L911*(1-S911)</f>
        <v>186.0</v>
      </c>
      <c r="AD911" s="5">
        <f>L911*(1+S911)</f>
        <v>310.0</v>
      </c>
    </row>
    <row r="912" spans="1:30">
      <c r="A912" t="s">
        <v>2996</v>
      </c>
      <c r="B912" t="s">
        <v>41</v>
      </c>
      <c r="C912" t="s">
        <v>1410</v>
      </c>
      <c r="D912" t="s">
        <v>2997</v>
      </c>
      <c r="E912" t="s">
        <v>2998</v>
      </c>
      <c r="F912" s="9">
        <v>6</v>
      </c>
      <c r="G912" t="s">
        <v>164</v>
      </c>
      <c r="H912" s="7">
        <v>0</v>
      </c>
      <c r="I912" s="9">
        <v>1</v>
      </c>
      <c r="J912" s="6">
        <f>CEILING(F912*(1+H912),I912)</f>
        <v>6</v>
      </c>
      <c r="K912" s="9">
        <v>5</v>
      </c>
      <c r="L912" s="5">
        <f>ROUND(J912*K912,2)</f>
        <v>30.0</v>
      </c>
      <c r="M912" s="9">
        <v>0.18</v>
      </c>
      <c r="N912" s="6">
        <f>ROUND(F912*M912,3)</f>
        <v>1.08</v>
      </c>
      <c r="O912" s="5">
        <f>'Labor rates'!B10</f>
        <v>68</v>
      </c>
      <c r="P912" s="5">
        <f>ROUND(N912*O912,2)</f>
        <v>73.44</v>
      </c>
      <c r="Q912" s="9">
        <v>0</v>
      </c>
      <c r="R912" s="5">
        <f>ROUND(L912+P912+Q912,2)</f>
        <v>103.44</v>
      </c>
      <c r="S912" s="7">
        <v>0.25</v>
      </c>
      <c r="T912" s="5">
        <f>ROUND(R912*(1-S912),2)</f>
        <v>77.58</v>
      </c>
      <c r="U912" s="5">
        <f>ROUND(R912*(1+S912),2)</f>
        <v>129.3</v>
      </c>
      <c r="V912" t="s">
        <v>2993</v>
      </c>
      <c r="W912" t="s">
        <v>2994</v>
      </c>
      <c r="X912" t="s">
        <v>2999</v>
      </c>
      <c r="Y912" t="s">
        <v>98</v>
      </c>
      <c r="Z912" t="s">
        <v>325</v>
      </c>
      <c r="AA912" s="6">
        <f>J912/I912</f>
        <v>6.0</v>
      </c>
      <c r="AB912" s="6">
        <f>J912-F912</f>
        <v>0.0</v>
      </c>
      <c r="AC912" s="5">
        <f>L912*(1-S912)</f>
        <v>22.5</v>
      </c>
      <c r="AD912" s="5">
        <f>L912*(1+S912)</f>
        <v>37.5</v>
      </c>
    </row>
    <row r="913" spans="1:30">
      <c r="A913" t="s">
        <v>3000</v>
      </c>
      <c r="B913" t="s">
        <v>41</v>
      </c>
      <c r="C913" t="s">
        <v>1410</v>
      </c>
      <c r="D913" t="s">
        <v>3001</v>
      </c>
      <c r="E913" t="s">
        <v>3002</v>
      </c>
      <c r="F913" s="9">
        <v>1</v>
      </c>
      <c r="G913" t="s">
        <v>164</v>
      </c>
      <c r="H913" s="7">
        <v>0</v>
      </c>
      <c r="I913" s="9">
        <v>1</v>
      </c>
      <c r="J913" s="6">
        <f>CEILING(F913*(1+H913),I913)</f>
        <v>1</v>
      </c>
      <c r="K913" s="9">
        <v>5</v>
      </c>
      <c r="L913" s="5">
        <f>ROUND(J913*K913,2)</f>
        <v>5.0</v>
      </c>
      <c r="M913" s="9">
        <v>0.18</v>
      </c>
      <c r="N913" s="6">
        <f>ROUND(F913*M913,3)</f>
        <v>0.18</v>
      </c>
      <c r="O913" s="5">
        <f>'Labor rates'!B10</f>
        <v>68</v>
      </c>
      <c r="P913" s="5">
        <f>ROUND(N913*O913,2)</f>
        <v>12.24</v>
      </c>
      <c r="Q913" s="9">
        <v>0</v>
      </c>
      <c r="R913" s="5">
        <f>ROUND(L913+P913+Q913,2)</f>
        <v>17.24</v>
      </c>
      <c r="S913" s="7">
        <v>0.25</v>
      </c>
      <c r="T913" s="5">
        <f>ROUND(R913*(1-S913),2)</f>
        <v>12.93</v>
      </c>
      <c r="U913" s="5">
        <f>ROUND(R913*(1+S913),2)</f>
        <v>21.55</v>
      </c>
      <c r="V913" t="s">
        <v>2993</v>
      </c>
      <c r="W913" t="s">
        <v>2994</v>
      </c>
      <c r="X913" t="s">
        <v>3003</v>
      </c>
      <c r="Y913" t="s">
        <v>98</v>
      </c>
      <c r="Z913" t="s">
        <v>325</v>
      </c>
      <c r="AA913" s="6">
        <f>J913/I913</f>
        <v>1.0</v>
      </c>
      <c r="AB913" s="6">
        <f>J913-F913</f>
        <v>0.0</v>
      </c>
      <c r="AC913" s="5">
        <f>L913*(1-S913)</f>
        <v>3.75</v>
      </c>
      <c r="AD913" s="5">
        <f>L913*(1+S913)</f>
        <v>6.25</v>
      </c>
    </row>
    <row r="914" spans="1:30">
      <c r="A914" t="s">
        <v>3004</v>
      </c>
      <c r="B914" t="s">
        <v>41</v>
      </c>
      <c r="C914" t="s">
        <v>1410</v>
      </c>
      <c r="D914" t="s">
        <v>3005</v>
      </c>
      <c r="E914" t="s">
        <v>3006</v>
      </c>
      <c r="F914" s="9">
        <v>5</v>
      </c>
      <c r="G914" t="s">
        <v>164</v>
      </c>
      <c r="H914" s="7">
        <v>0</v>
      </c>
      <c r="I914" s="9">
        <v>1</v>
      </c>
      <c r="J914" s="6">
        <f>CEILING(F914*(1+H914),I914)</f>
        <v>5</v>
      </c>
      <c r="K914" s="9">
        <v>8</v>
      </c>
      <c r="L914" s="5">
        <f>ROUND(J914*K914,2)</f>
        <v>40.0</v>
      </c>
      <c r="M914" s="9">
        <v>0.18</v>
      </c>
      <c r="N914" s="6">
        <f>ROUND(F914*M914,3)</f>
        <v>0.9</v>
      </c>
      <c r="O914" s="5">
        <f>'Labor rates'!B10</f>
        <v>68</v>
      </c>
      <c r="P914" s="5">
        <f>ROUND(N914*O914,2)</f>
        <v>61.2</v>
      </c>
      <c r="Q914" s="9">
        <v>0</v>
      </c>
      <c r="R914" s="5">
        <f>ROUND(L914+P914+Q914,2)</f>
        <v>101.2</v>
      </c>
      <c r="S914" s="7">
        <v>0.25</v>
      </c>
      <c r="T914" s="5">
        <f>ROUND(R914*(1-S914),2)</f>
        <v>75.9</v>
      </c>
      <c r="U914" s="5">
        <f>ROUND(R914*(1+S914),2)</f>
        <v>126.5</v>
      </c>
      <c r="V914" t="s">
        <v>2993</v>
      </c>
      <c r="W914" t="s">
        <v>2994</v>
      </c>
      <c r="X914" t="s">
        <v>3007</v>
      </c>
      <c r="Y914" t="s">
        <v>98</v>
      </c>
      <c r="Z914" t="s">
        <v>325</v>
      </c>
      <c r="AA914" s="6">
        <f>J914/I914</f>
        <v>5.0</v>
      </c>
      <c r="AB914" s="6">
        <f>J914-F914</f>
        <v>0.0</v>
      </c>
      <c r="AC914" s="5">
        <f>L914*(1-S914)</f>
        <v>30.0</v>
      </c>
      <c r="AD914" s="5">
        <f>L914*(1+S914)</f>
        <v>50.0</v>
      </c>
    </row>
    <row r="915" spans="1:30">
      <c r="A915" t="s">
        <v>3008</v>
      </c>
      <c r="B915" t="s">
        <v>42</v>
      </c>
      <c r="C915" t="s">
        <v>3009</v>
      </c>
      <c r="D915" t="s">
        <v>3010</v>
      </c>
      <c r="E915" t="s">
        <v>3011</v>
      </c>
      <c r="F915" s="9">
        <v>28</v>
      </c>
      <c r="G915" t="s">
        <v>94</v>
      </c>
      <c r="H915" s="7">
        <v>0.05</v>
      </c>
      <c r="I915" s="9">
        <v>25</v>
      </c>
      <c r="J915" s="6">
        <f>CEILING(F915*(1+H915),I915)</f>
        <v>50</v>
      </c>
      <c r="K915" s="9">
        <v>2.5</v>
      </c>
      <c r="L915" s="5">
        <f>ROUND(J915*K915,2)</f>
        <v>125.0</v>
      </c>
      <c r="M915" s="9">
        <v>0.06</v>
      </c>
      <c r="N915" s="6">
        <f>ROUND(F915*M915,3)</f>
        <v>1.68</v>
      </c>
      <c r="O915" s="5">
        <f>'Labor rates'!B11</f>
        <v>68</v>
      </c>
      <c r="P915" s="5">
        <f>ROUND(N915*O915,2)</f>
        <v>114.24</v>
      </c>
      <c r="Q915" s="9">
        <v>0</v>
      </c>
      <c r="R915" s="5">
        <f>ROUND(L915+P915+Q915,2)</f>
        <v>239.24</v>
      </c>
      <c r="S915" s="7">
        <v>0.25</v>
      </c>
      <c r="T915" s="5">
        <f>ROUND(R915*(1-S915),2)</f>
        <v>179.43</v>
      </c>
      <c r="U915" s="5">
        <f>ROUND(R915*(1+S915),2)</f>
        <v>299.05</v>
      </c>
      <c r="V915" t="s">
        <v>95</v>
      </c>
      <c r="W915" t="s">
        <v>3012</v>
      </c>
      <c r="X915" t="s">
        <v>3013</v>
      </c>
      <c r="Y915" t="s">
        <v>98</v>
      </c>
      <c r="Z915" t="s">
        <v>325</v>
      </c>
      <c r="AA915" s="6">
        <f>J915/I915</f>
        <v>2.0</v>
      </c>
      <c r="AB915" s="6">
        <f>J915-F915</f>
        <v>22.0</v>
      </c>
      <c r="AC915" s="5">
        <f>L915*(1-S915)</f>
        <v>93.75</v>
      </c>
      <c r="AD915" s="5">
        <f>L915*(1+S915)</f>
        <v>156.25</v>
      </c>
    </row>
    <row r="916" spans="1:30">
      <c r="A916" t="s">
        <v>3014</v>
      </c>
      <c r="B916" t="s">
        <v>42</v>
      </c>
      <c r="C916" t="s">
        <v>3009</v>
      </c>
      <c r="D916" t="s">
        <v>3015</v>
      </c>
      <c r="E916" t="s">
        <v>3016</v>
      </c>
      <c r="F916" s="9">
        <v>7</v>
      </c>
      <c r="G916" t="s">
        <v>164</v>
      </c>
      <c r="H916" s="7">
        <v>0</v>
      </c>
      <c r="I916" s="9">
        <v>1</v>
      </c>
      <c r="J916" s="6">
        <f>CEILING(F916*(1+H916),I916)</f>
        <v>7</v>
      </c>
      <c r="K916" s="9">
        <v>18</v>
      </c>
      <c r="L916" s="5">
        <f>ROUND(J916*K916,2)</f>
        <v>126.0</v>
      </c>
      <c r="M916" s="9">
        <v>0.2</v>
      </c>
      <c r="N916" s="6">
        <f>ROUND(F916*M916,3)</f>
        <v>1.4</v>
      </c>
      <c r="O916" s="5">
        <f>'Labor rates'!B11</f>
        <v>68</v>
      </c>
      <c r="P916" s="5">
        <f>ROUND(N916*O916,2)</f>
        <v>95.2</v>
      </c>
      <c r="Q916" s="9">
        <v>0</v>
      </c>
      <c r="R916" s="5">
        <f>ROUND(L916+P916+Q916,2)</f>
        <v>221.2</v>
      </c>
      <c r="S916" s="7">
        <v>0.25</v>
      </c>
      <c r="T916" s="5">
        <f>ROUND(R916*(1-S916),2)</f>
        <v>165.9</v>
      </c>
      <c r="U916" s="5">
        <f>ROUND(R916*(1+S916),2)</f>
        <v>276.5</v>
      </c>
      <c r="V916" t="s">
        <v>95</v>
      </c>
      <c r="W916" t="s">
        <v>3012</v>
      </c>
      <c r="X916" t="s">
        <v>3017</v>
      </c>
      <c r="Y916" t="s">
        <v>98</v>
      </c>
      <c r="Z916" t="s">
        <v>325</v>
      </c>
      <c r="AA916" s="6">
        <f>J916/I916</f>
        <v>7.0</v>
      </c>
      <c r="AB916" s="6">
        <f>J916-F916</f>
        <v>0.0</v>
      </c>
      <c r="AC916" s="5">
        <f>L916*(1-S916)</f>
        <v>94.5</v>
      </c>
      <c r="AD916" s="5">
        <f>L916*(1+S916)</f>
        <v>157.5</v>
      </c>
    </row>
    <row r="917" spans="1:30">
      <c r="A917" t="s">
        <v>3018</v>
      </c>
      <c r="B917" t="s">
        <v>42</v>
      </c>
      <c r="C917" t="s">
        <v>3009</v>
      </c>
      <c r="D917" t="s">
        <v>3019</v>
      </c>
      <c r="E917" t="s">
        <v>3020</v>
      </c>
      <c r="F917" s="9">
        <v>14</v>
      </c>
      <c r="G917" t="s">
        <v>164</v>
      </c>
      <c r="H917" s="7">
        <v>0</v>
      </c>
      <c r="I917" s="9">
        <v>1</v>
      </c>
      <c r="J917" s="6">
        <f>CEILING(F917*(1+H917),I917)</f>
        <v>14</v>
      </c>
      <c r="K917" s="9">
        <v>2</v>
      </c>
      <c r="L917" s="5">
        <f>ROUND(J917*K917,2)</f>
        <v>28.0</v>
      </c>
      <c r="M917" s="9">
        <v>0.06</v>
      </c>
      <c r="N917" s="6">
        <f>ROUND(F917*M917,3)</f>
        <v>0.84</v>
      </c>
      <c r="O917" s="5">
        <f>'Labor rates'!B11</f>
        <v>68</v>
      </c>
      <c r="P917" s="5">
        <f>ROUND(N917*O917,2)</f>
        <v>57.12</v>
      </c>
      <c r="Q917" s="9">
        <v>0</v>
      </c>
      <c r="R917" s="5">
        <f>ROUND(L917+P917+Q917,2)</f>
        <v>85.12</v>
      </c>
      <c r="S917" s="7">
        <v>0.25</v>
      </c>
      <c r="T917" s="5">
        <f>ROUND(R917*(1-S917),2)</f>
        <v>63.84</v>
      </c>
      <c r="U917" s="5">
        <f>ROUND(R917*(1+S917),2)</f>
        <v>106.4</v>
      </c>
      <c r="V917" t="s">
        <v>95</v>
      </c>
      <c r="W917" t="s">
        <v>3012</v>
      </c>
      <c r="X917" t="s">
        <v>3021</v>
      </c>
      <c r="Y917" t="s">
        <v>98</v>
      </c>
      <c r="Z917" t="s">
        <v>325</v>
      </c>
      <c r="AA917" s="6">
        <f>J917/I917</f>
        <v>14.0</v>
      </c>
      <c r="AB917" s="6">
        <f>J917-F917</f>
        <v>0.0</v>
      </c>
      <c r="AC917" s="5">
        <f>L917*(1-S917)</f>
        <v>21.0</v>
      </c>
      <c r="AD917" s="5">
        <f>L917*(1+S917)</f>
        <v>35.0</v>
      </c>
    </row>
    <row r="918" spans="1:30">
      <c r="A918" t="s">
        <v>3022</v>
      </c>
      <c r="B918" t="s">
        <v>42</v>
      </c>
      <c r="C918" t="s">
        <v>3009</v>
      </c>
      <c r="D918" t="s">
        <v>3023</v>
      </c>
      <c r="E918" t="s">
        <v>3024</v>
      </c>
      <c r="F918" s="9">
        <v>32</v>
      </c>
      <c r="G918" t="s">
        <v>94</v>
      </c>
      <c r="H918" s="7">
        <v>0.05</v>
      </c>
      <c r="I918" s="9">
        <v>25</v>
      </c>
      <c r="J918" s="6">
        <f>CEILING(F918*(1+H918),I918)</f>
        <v>50</v>
      </c>
      <c r="K918" s="9">
        <v>3</v>
      </c>
      <c r="L918" s="5">
        <f>ROUND(J918*K918,2)</f>
        <v>150.0</v>
      </c>
      <c r="M918" s="9">
        <v>0.06</v>
      </c>
      <c r="N918" s="6">
        <f>ROUND(F918*M918,3)</f>
        <v>1.92</v>
      </c>
      <c r="O918" s="5">
        <f>'Labor rates'!B11</f>
        <v>68</v>
      </c>
      <c r="P918" s="5">
        <f>ROUND(N918*O918,2)</f>
        <v>130.56</v>
      </c>
      <c r="Q918" s="9">
        <v>0</v>
      </c>
      <c r="R918" s="5">
        <f>ROUND(L918+P918+Q918,2)</f>
        <v>280.56</v>
      </c>
      <c r="S918" s="7">
        <v>0.25</v>
      </c>
      <c r="T918" s="5">
        <f>ROUND(R918*(1-S918),2)</f>
        <v>210.42</v>
      </c>
      <c r="U918" s="5">
        <f>ROUND(R918*(1+S918),2)</f>
        <v>350.7</v>
      </c>
      <c r="V918" t="s">
        <v>95</v>
      </c>
      <c r="W918" t="s">
        <v>3012</v>
      </c>
      <c r="X918" t="s">
        <v>3025</v>
      </c>
      <c r="Y918" t="s">
        <v>98</v>
      </c>
      <c r="Z918" t="s">
        <v>325</v>
      </c>
      <c r="AA918" s="6">
        <f>J918/I918</f>
        <v>2.0</v>
      </c>
      <c r="AB918" s="6">
        <f>J918-F918</f>
        <v>18.0</v>
      </c>
      <c r="AC918" s="5">
        <f>L918*(1-S918)</f>
        <v>112.5</v>
      </c>
      <c r="AD918" s="5">
        <f>L918*(1+S918)</f>
        <v>187.5</v>
      </c>
    </row>
    <row r="919" spans="1:30">
      <c r="A919" t="s">
        <v>3026</v>
      </c>
      <c r="B919" t="s">
        <v>42</v>
      </c>
      <c r="C919" t="s">
        <v>3009</v>
      </c>
      <c r="D919" t="s">
        <v>3027</v>
      </c>
      <c r="E919" t="s">
        <v>3028</v>
      </c>
      <c r="F919" s="9">
        <v>8</v>
      </c>
      <c r="G919" t="s">
        <v>164</v>
      </c>
      <c r="H919" s="7">
        <v>0</v>
      </c>
      <c r="I919" s="9">
        <v>1</v>
      </c>
      <c r="J919" s="6">
        <f>CEILING(F919*(1+H919),I919)</f>
        <v>8</v>
      </c>
      <c r="K919" s="9">
        <v>18</v>
      </c>
      <c r="L919" s="5">
        <f>ROUND(J919*K919,2)</f>
        <v>144.0</v>
      </c>
      <c r="M919" s="9">
        <v>0.2</v>
      </c>
      <c r="N919" s="6">
        <f>ROUND(F919*M919,3)</f>
        <v>1.6</v>
      </c>
      <c r="O919" s="5">
        <f>'Labor rates'!B11</f>
        <v>68</v>
      </c>
      <c r="P919" s="5">
        <f>ROUND(N919*O919,2)</f>
        <v>108.8</v>
      </c>
      <c r="Q919" s="9">
        <v>0</v>
      </c>
      <c r="R919" s="5">
        <f>ROUND(L919+P919+Q919,2)</f>
        <v>252.8</v>
      </c>
      <c r="S919" s="7">
        <v>0.25</v>
      </c>
      <c r="T919" s="5">
        <f>ROUND(R919*(1-S919),2)</f>
        <v>189.6</v>
      </c>
      <c r="U919" s="5">
        <f>ROUND(R919*(1+S919),2)</f>
        <v>316.0</v>
      </c>
      <c r="V919" t="s">
        <v>95</v>
      </c>
      <c r="W919" t="s">
        <v>3012</v>
      </c>
      <c r="X919" t="s">
        <v>3017</v>
      </c>
      <c r="Y919" t="s">
        <v>98</v>
      </c>
      <c r="Z919" t="s">
        <v>325</v>
      </c>
      <c r="AA919" s="6">
        <f>J919/I919</f>
        <v>8.0</v>
      </c>
      <c r="AB919" s="6">
        <f>J919-F919</f>
        <v>0.0</v>
      </c>
      <c r="AC919" s="5">
        <f>L919*(1-S919)</f>
        <v>108.0</v>
      </c>
      <c r="AD919" s="5">
        <f>L919*(1+S919)</f>
        <v>180.0</v>
      </c>
    </row>
    <row r="920" spans="1:30">
      <c r="A920" t="s">
        <v>3029</v>
      </c>
      <c r="B920" t="s">
        <v>42</v>
      </c>
      <c r="C920" t="s">
        <v>3009</v>
      </c>
      <c r="D920" t="s">
        <v>3030</v>
      </c>
      <c r="E920" t="s">
        <v>3031</v>
      </c>
      <c r="F920" s="9">
        <v>16</v>
      </c>
      <c r="G920" t="s">
        <v>164</v>
      </c>
      <c r="H920" s="7">
        <v>0</v>
      </c>
      <c r="I920" s="9">
        <v>1</v>
      </c>
      <c r="J920" s="6">
        <f>CEILING(F920*(1+H920),I920)</f>
        <v>16</v>
      </c>
      <c r="K920" s="9">
        <v>2</v>
      </c>
      <c r="L920" s="5">
        <f>ROUND(J920*K920,2)</f>
        <v>32.0</v>
      </c>
      <c r="M920" s="9">
        <v>0.06</v>
      </c>
      <c r="N920" s="6">
        <f>ROUND(F920*M920,3)</f>
        <v>0.96</v>
      </c>
      <c r="O920" s="5">
        <f>'Labor rates'!B11</f>
        <v>68</v>
      </c>
      <c r="P920" s="5">
        <f>ROUND(N920*O920,2)</f>
        <v>65.28</v>
      </c>
      <c r="Q920" s="9">
        <v>0</v>
      </c>
      <c r="R920" s="5">
        <f>ROUND(L920+P920+Q920,2)</f>
        <v>97.28</v>
      </c>
      <c r="S920" s="7">
        <v>0.25</v>
      </c>
      <c r="T920" s="5">
        <f>ROUND(R920*(1-S920),2)</f>
        <v>72.96</v>
      </c>
      <c r="U920" s="5">
        <f>ROUND(R920*(1+S920),2)</f>
        <v>121.6</v>
      </c>
      <c r="V920" t="s">
        <v>95</v>
      </c>
      <c r="W920" t="s">
        <v>3012</v>
      </c>
      <c r="X920" t="s">
        <v>3021</v>
      </c>
      <c r="Y920" t="s">
        <v>98</v>
      </c>
      <c r="Z920" t="s">
        <v>325</v>
      </c>
      <c r="AA920" s="6">
        <f>J920/I920</f>
        <v>16.0</v>
      </c>
      <c r="AB920" s="6">
        <f>J920-F920</f>
        <v>0.0</v>
      </c>
      <c r="AC920" s="5">
        <f>L920*(1-S920)</f>
        <v>24.0</v>
      </c>
      <c r="AD920" s="5">
        <f>L920*(1+S920)</f>
        <v>40.0</v>
      </c>
    </row>
    <row r="921" spans="1:30">
      <c r="A921" t="s">
        <v>3032</v>
      </c>
      <c r="B921" t="s">
        <v>42</v>
      </c>
      <c r="C921" t="s">
        <v>3033</v>
      </c>
      <c r="D921" t="s">
        <v>3034</v>
      </c>
      <c r="E921" t="s">
        <v>3035</v>
      </c>
      <c r="F921" s="9">
        <v>1</v>
      </c>
      <c r="G921" t="s">
        <v>164</v>
      </c>
      <c r="H921" s="7">
        <v>0</v>
      </c>
      <c r="I921" s="9">
        <v>1</v>
      </c>
      <c r="J921" s="6">
        <f>CEILING(F921*(1+H921),I921)</f>
        <v>1</v>
      </c>
      <c r="K921" s="9">
        <v>850</v>
      </c>
      <c r="L921" s="5">
        <f>ROUND(J921*K921,2)</f>
        <v>850.0</v>
      </c>
      <c r="M921" s="9">
        <v>2</v>
      </c>
      <c r="N921" s="6">
        <f>ROUND(F921*M921,3)</f>
        <v>2.0</v>
      </c>
      <c r="O921" s="5">
        <f>'Labor rates'!B11</f>
        <v>68</v>
      </c>
      <c r="P921" s="5">
        <f>ROUND(N921*O921,2)</f>
        <v>136.0</v>
      </c>
      <c r="Q921" s="9">
        <v>0</v>
      </c>
      <c r="R921" s="5">
        <f>ROUND(L921+P921+Q921,2)</f>
        <v>986.0</v>
      </c>
      <c r="S921" s="7">
        <v>0.5</v>
      </c>
      <c r="T921" s="5">
        <f>ROUND(R921*(1-S921),2)</f>
        <v>493.0</v>
      </c>
      <c r="U921" s="5">
        <f>ROUND(R921*(1+S921),2)</f>
        <v>1479.0</v>
      </c>
      <c r="V921" t="s">
        <v>95</v>
      </c>
      <c r="W921" t="s">
        <v>3036</v>
      </c>
      <c r="X921" t="s">
        <v>3037</v>
      </c>
      <c r="Y921" t="s">
        <v>98</v>
      </c>
      <c r="Z921" t="s">
        <v>325</v>
      </c>
      <c r="AA921" s="6">
        <f>J921/I921</f>
        <v>1.0</v>
      </c>
      <c r="AB921" s="6">
        <f>J921-F921</f>
        <v>0.0</v>
      </c>
      <c r="AC921" s="5">
        <f>L921*(1-S921)</f>
        <v>425.0</v>
      </c>
      <c r="AD921" s="5">
        <f>L921*(1+S921)</f>
        <v>1275.0</v>
      </c>
    </row>
    <row r="922" spans="1:30">
      <c r="A922" t="s">
        <v>3038</v>
      </c>
      <c r="B922" t="s">
        <v>42</v>
      </c>
      <c r="C922" t="s">
        <v>3033</v>
      </c>
      <c r="D922" t="s">
        <v>3039</v>
      </c>
      <c r="E922" t="s">
        <v>3040</v>
      </c>
      <c r="F922" s="9">
        <v>25</v>
      </c>
      <c r="G922" t="s">
        <v>94</v>
      </c>
      <c r="H922" s="7">
        <v>0</v>
      </c>
      <c r="I922" s="9">
        <v>1</v>
      </c>
      <c r="J922" s="6">
        <f>CEILING(F922*(1+H922),I922)</f>
        <v>25</v>
      </c>
      <c r="K922" s="9">
        <v>8</v>
      </c>
      <c r="L922" s="5">
        <f>ROUND(J922*K922,2)</f>
        <v>200.0</v>
      </c>
      <c r="M922" s="9">
        <v>0.12</v>
      </c>
      <c r="N922" s="6">
        <f>ROUND(F922*M922,3)</f>
        <v>3.0</v>
      </c>
      <c r="O922" s="5">
        <f>'Labor rates'!B11</f>
        <v>68</v>
      </c>
      <c r="P922" s="5">
        <f>ROUND(N922*O922,2)</f>
        <v>204.0</v>
      </c>
      <c r="Q922" s="9">
        <v>0</v>
      </c>
      <c r="R922" s="5">
        <f>ROUND(L922+P922+Q922,2)</f>
        <v>404.0</v>
      </c>
      <c r="S922" s="7">
        <v>0.5</v>
      </c>
      <c r="T922" s="5">
        <f>ROUND(R922*(1-S922),2)</f>
        <v>202.0</v>
      </c>
      <c r="U922" s="5">
        <f>ROUND(R922*(1+S922),2)</f>
        <v>606.0</v>
      </c>
      <c r="V922" t="s">
        <v>95</v>
      </c>
      <c r="W922" t="s">
        <v>3036</v>
      </c>
      <c r="X922" t="s">
        <v>3037</v>
      </c>
      <c r="Y922" t="s">
        <v>98</v>
      </c>
      <c r="Z922" t="s">
        <v>325</v>
      </c>
      <c r="AA922" s="6">
        <f>J922/I922</f>
        <v>25.0</v>
      </c>
      <c r="AB922" s="6">
        <f>J922-F922</f>
        <v>0.0</v>
      </c>
      <c r="AC922" s="5">
        <f>L922*(1-S922)</f>
        <v>100.0</v>
      </c>
      <c r="AD922" s="5">
        <f>L922*(1+S922)</f>
        <v>300.0</v>
      </c>
    </row>
    <row r="923" spans="1:30">
      <c r="A923" t="s">
        <v>3041</v>
      </c>
      <c r="B923" t="s">
        <v>42</v>
      </c>
      <c r="C923" t="s">
        <v>3033</v>
      </c>
      <c r="D923" t="s">
        <v>3042</v>
      </c>
      <c r="E923" t="s">
        <v>3043</v>
      </c>
      <c r="F923" s="9">
        <v>1</v>
      </c>
      <c r="G923" t="s">
        <v>1378</v>
      </c>
      <c r="H923" s="7">
        <v>0</v>
      </c>
      <c r="I923" s="9">
        <v>1</v>
      </c>
      <c r="J923" s="6">
        <f>CEILING(F923*(1+H923),I923)</f>
        <v>1</v>
      </c>
      <c r="K923" s="9">
        <v>250</v>
      </c>
      <c r="L923" s="5">
        <f>ROUND(J923*K923,2)</f>
        <v>250.0</v>
      </c>
      <c r="M923" s="9">
        <v>1</v>
      </c>
      <c r="N923" s="6">
        <f>ROUND(F923*M923,3)</f>
        <v>1.0</v>
      </c>
      <c r="O923" s="5">
        <f>'Labor rates'!B11</f>
        <v>68</v>
      </c>
      <c r="P923" s="5">
        <f>ROUND(N923*O923,2)</f>
        <v>68.0</v>
      </c>
      <c r="Q923" s="9">
        <v>0</v>
      </c>
      <c r="R923" s="5">
        <f>ROUND(L923+P923+Q923,2)</f>
        <v>318.0</v>
      </c>
      <c r="S923" s="7">
        <v>0.5</v>
      </c>
      <c r="T923" s="5">
        <f>ROUND(R923*(1-S923),2)</f>
        <v>159.0</v>
      </c>
      <c r="U923" s="5">
        <f>ROUND(R923*(1+S923),2)</f>
        <v>477.0</v>
      </c>
      <c r="V923" t="s">
        <v>95</v>
      </c>
      <c r="W923" t="s">
        <v>3036</v>
      </c>
      <c r="X923" t="s">
        <v>3037</v>
      </c>
      <c r="Y923" t="s">
        <v>98</v>
      </c>
      <c r="Z923" t="s">
        <v>325</v>
      </c>
      <c r="AA923" s="6">
        <f>J923/I923</f>
        <v>1.0</v>
      </c>
      <c r="AB923" s="6">
        <f>J923-F923</f>
        <v>0.0</v>
      </c>
      <c r="AC923" s="5">
        <f>L923*(1-S923)</f>
        <v>125.0</v>
      </c>
      <c r="AD923" s="5">
        <f>L923*(1+S923)</f>
        <v>375.0</v>
      </c>
    </row>
    <row r="924" spans="1:30">
      <c r="A924" t="s">
        <v>3044</v>
      </c>
      <c r="B924" t="s">
        <v>42</v>
      </c>
      <c r="C924" t="s">
        <v>3033</v>
      </c>
      <c r="D924" t="s">
        <v>3045</v>
      </c>
      <c r="E924" t="s">
        <v>3046</v>
      </c>
      <c r="F924" s="9">
        <v>20</v>
      </c>
      <c r="G924" t="s">
        <v>94</v>
      </c>
      <c r="H924" s="7">
        <v>0</v>
      </c>
      <c r="I924" s="9">
        <v>1</v>
      </c>
      <c r="J924" s="6">
        <f>CEILING(F924*(1+H924),I924)</f>
        <v>20</v>
      </c>
      <c r="K924" s="9">
        <v>1.5</v>
      </c>
      <c r="L924" s="5">
        <f>ROUND(J924*K924,2)</f>
        <v>30.0</v>
      </c>
      <c r="M924" s="9">
        <v>0.06</v>
      </c>
      <c r="N924" s="6">
        <f>ROUND(F924*M924,3)</f>
        <v>1.2</v>
      </c>
      <c r="O924" s="5">
        <f>'Labor rates'!B11</f>
        <v>68</v>
      </c>
      <c r="P924" s="5">
        <f>ROUND(N924*O924,2)</f>
        <v>81.6</v>
      </c>
      <c r="Q924" s="9">
        <v>0</v>
      </c>
      <c r="R924" s="5">
        <f>ROUND(L924+P924+Q924,2)</f>
        <v>111.6</v>
      </c>
      <c r="S924" s="7">
        <v>0.5</v>
      </c>
      <c r="T924" s="5">
        <f>ROUND(R924*(1-S924),2)</f>
        <v>55.8</v>
      </c>
      <c r="U924" s="5">
        <f>ROUND(R924*(1+S924),2)</f>
        <v>167.4</v>
      </c>
      <c r="V924" t="s">
        <v>95</v>
      </c>
      <c r="W924" t="s">
        <v>3036</v>
      </c>
      <c r="X924" t="s">
        <v>3037</v>
      </c>
      <c r="Y924" t="s">
        <v>98</v>
      </c>
      <c r="Z924" t="s">
        <v>325</v>
      </c>
      <c r="AA924" s="6">
        <f>J924/I924</f>
        <v>20.0</v>
      </c>
      <c r="AB924" s="6">
        <f>J924-F924</f>
        <v>0.0</v>
      </c>
      <c r="AC924" s="5">
        <f>L924*(1-S924)</f>
        <v>15.0</v>
      </c>
      <c r="AD924" s="5">
        <f>L924*(1+S924)</f>
        <v>45.0</v>
      </c>
    </row>
    <row r="925" spans="1:30">
      <c r="A925" t="s">
        <v>3047</v>
      </c>
      <c r="B925" t="s">
        <v>39</v>
      </c>
      <c r="C925" t="s">
        <v>3048</v>
      </c>
      <c r="D925" t="s">
        <v>3049</v>
      </c>
      <c r="E925" t="s">
        <v>3050</v>
      </c>
      <c r="F925" s="9">
        <v>250</v>
      </c>
      <c r="G925" t="s">
        <v>112</v>
      </c>
      <c r="H925" s="7">
        <v>0.1</v>
      </c>
      <c r="I925" s="9">
        <v>1</v>
      </c>
      <c r="J925" s="6">
        <f>CEILING(F925*(1+H925),I925)</f>
        <v>275</v>
      </c>
      <c r="K925" s="9">
        <v>9</v>
      </c>
      <c r="L925" s="5">
        <f>ROUND(J925*K925,2)</f>
        <v>2475.0</v>
      </c>
      <c r="M925" s="9">
        <v>0.1</v>
      </c>
      <c r="N925" s="6">
        <f>ROUND(F925*M925,3)</f>
        <v>25.0</v>
      </c>
      <c r="O925" s="5">
        <f>'Labor rates'!B8</f>
        <v>48</v>
      </c>
      <c r="P925" s="5">
        <f>ROUND(N925*O925,2)</f>
        <v>1200.0</v>
      </c>
      <c r="Q925" s="9">
        <v>0</v>
      </c>
      <c r="R925" s="5">
        <f>ROUND(L925+P925+Q925,2)</f>
        <v>3675.0</v>
      </c>
      <c r="S925" s="7">
        <v>0.35</v>
      </c>
      <c r="T925" s="5">
        <f>ROUND(R925*(1-S925),2)</f>
        <v>2388.75</v>
      </c>
      <c r="U925" s="5">
        <f>ROUND(R925*(1+S925),2)</f>
        <v>4961.25</v>
      </c>
      <c r="V925" t="s">
        <v>95</v>
      </c>
      <c r="W925" t="s">
        <v>3051</v>
      </c>
      <c r="X925" t="s">
        <v>3052</v>
      </c>
      <c r="Y925" t="s">
        <v>98</v>
      </c>
      <c r="Z925" t="s">
        <v>99</v>
      </c>
      <c r="AA925" s="6">
        <f>J925/I925</f>
        <v>275.0</v>
      </c>
      <c r="AB925" s="6">
        <f>J925-F925</f>
        <v>25.0</v>
      </c>
      <c r="AC925" s="5">
        <f>L925*(1-S925)</f>
        <v>1608.75</v>
      </c>
      <c r="AD925" s="5">
        <f>L925*(1+S925)</f>
        <v>3341.25</v>
      </c>
    </row>
    <row r="926" spans="1:30">
      <c r="A926" t="s">
        <v>3053</v>
      </c>
      <c r="B926" t="s">
        <v>39</v>
      </c>
      <c r="C926" t="s">
        <v>3048</v>
      </c>
      <c r="D926" t="s">
        <v>3054</v>
      </c>
      <c r="E926" t="s">
        <v>3055</v>
      </c>
      <c r="F926" s="9">
        <v>18</v>
      </c>
      <c r="G926" t="s">
        <v>155</v>
      </c>
      <c r="H926" s="7">
        <v>0</v>
      </c>
      <c r="I926" s="9">
        <v>1</v>
      </c>
      <c r="J926" s="6">
        <f>CEILING(F926*(1+H926),I926)</f>
        <v>18</v>
      </c>
      <c r="K926" s="9">
        <v>20</v>
      </c>
      <c r="L926" s="5">
        <f>ROUND(J926*K926,2)</f>
        <v>360.0</v>
      </c>
      <c r="M926" s="9">
        <v>0.2</v>
      </c>
      <c r="N926" s="6">
        <f>ROUND(F926*M926,3)</f>
        <v>3.6</v>
      </c>
      <c r="O926" s="5">
        <f>'Labor rates'!B8</f>
        <v>48</v>
      </c>
      <c r="P926" s="5">
        <f>ROUND(N926*O926,2)</f>
        <v>172.8</v>
      </c>
      <c r="Q926" s="9">
        <v>0</v>
      </c>
      <c r="R926" s="5">
        <f>ROUND(L926+P926+Q926,2)</f>
        <v>532.8</v>
      </c>
      <c r="S926" s="7">
        <v>0.35</v>
      </c>
      <c r="T926" s="5">
        <f>ROUND(R926*(1-S926),2)</f>
        <v>346.32</v>
      </c>
      <c r="U926" s="5">
        <f>ROUND(R926*(1+S926),2)</f>
        <v>719.28</v>
      </c>
      <c r="V926" t="s">
        <v>95</v>
      </c>
      <c r="W926" t="s">
        <v>3051</v>
      </c>
      <c r="X926" t="s">
        <v>3052</v>
      </c>
      <c r="Y926" t="s">
        <v>98</v>
      </c>
      <c r="Z926" t="s">
        <v>99</v>
      </c>
      <c r="AA926" s="6">
        <f>J926/I926</f>
        <v>18.0</v>
      </c>
      <c r="AB926" s="6">
        <f>J926-F926</f>
        <v>0.0</v>
      </c>
      <c r="AC926" s="5">
        <f>L926*(1-S926)</f>
        <v>234.0</v>
      </c>
      <c r="AD926" s="5">
        <f>L926*(1+S926)</f>
        <v>486.00000000000006</v>
      </c>
    </row>
    <row r="927" spans="1:30">
      <c r="A927" t="s">
        <v>3056</v>
      </c>
      <c r="B927" t="s">
        <v>39</v>
      </c>
      <c r="C927" t="s">
        <v>3048</v>
      </c>
      <c r="D927" t="s">
        <v>3057</v>
      </c>
      <c r="E927" t="s">
        <v>3058</v>
      </c>
      <c r="F927" s="9">
        <v>250</v>
      </c>
      <c r="G927" t="s">
        <v>112</v>
      </c>
      <c r="H927" s="7">
        <v>0</v>
      </c>
      <c r="I927" s="9">
        <v>1</v>
      </c>
      <c r="J927" s="6">
        <f>CEILING(F927*(1+H927),I927)</f>
        <v>250</v>
      </c>
      <c r="K927" s="9">
        <v>1.2</v>
      </c>
      <c r="L927" s="5">
        <f>ROUND(J927*K927,2)</f>
        <v>300.0</v>
      </c>
      <c r="M927" s="9">
        <v>0.02</v>
      </c>
      <c r="N927" s="6">
        <f>ROUND(F927*M927,3)</f>
        <v>5.0</v>
      </c>
      <c r="O927" s="5">
        <f>'Labor rates'!B8</f>
        <v>48</v>
      </c>
      <c r="P927" s="5">
        <f>ROUND(N927*O927,2)</f>
        <v>240.0</v>
      </c>
      <c r="Q927" s="9">
        <v>0</v>
      </c>
      <c r="R927" s="5">
        <f>ROUND(L927+P927+Q927,2)</f>
        <v>540.0</v>
      </c>
      <c r="S927" s="7">
        <v>0.35</v>
      </c>
      <c r="T927" s="5">
        <f>ROUND(R927*(1-S927),2)</f>
        <v>351.0</v>
      </c>
      <c r="U927" s="5">
        <f>ROUND(R927*(1+S927),2)</f>
        <v>729.0</v>
      </c>
      <c r="V927" t="s">
        <v>95</v>
      </c>
      <c r="W927" t="s">
        <v>3051</v>
      </c>
      <c r="X927" t="s">
        <v>3052</v>
      </c>
      <c r="Y927" t="s">
        <v>98</v>
      </c>
      <c r="Z927" t="s">
        <v>99</v>
      </c>
      <c r="AA927" s="6">
        <f>J927/I927</f>
        <v>250.0</v>
      </c>
      <c r="AB927" s="6">
        <f>J927-F927</f>
        <v>0.0</v>
      </c>
      <c r="AC927" s="5">
        <f>L927*(1-S927)</f>
        <v>195.0</v>
      </c>
      <c r="AD927" s="5">
        <f>L927*(1+S927)</f>
        <v>405.0</v>
      </c>
    </row>
    <row r="928" spans="1:30">
      <c r="A928" t="s">
        <v>3059</v>
      </c>
      <c r="B928" t="s">
        <v>41</v>
      </c>
      <c r="C928" t="s">
        <v>3060</v>
      </c>
      <c r="D928" t="s">
        <v>3061</v>
      </c>
      <c r="E928" t="s">
        <v>3062</v>
      </c>
      <c r="F928" s="9">
        <v>3</v>
      </c>
      <c r="G928" t="s">
        <v>164</v>
      </c>
      <c r="H928" s="7">
        <v>0</v>
      </c>
      <c r="I928" s="9">
        <v>1</v>
      </c>
      <c r="J928" s="6">
        <f>CEILING(F928*(1+H928),I928)</f>
        <v>3</v>
      </c>
      <c r="K928" s="9">
        <v>8</v>
      </c>
      <c r="L928" s="5">
        <f>ROUND(J928*K928,2)</f>
        <v>24.0</v>
      </c>
      <c r="M928" s="9">
        <v>0.15</v>
      </c>
      <c r="N928" s="6">
        <f>ROUND(F928*M928,3)</f>
        <v>0.45</v>
      </c>
      <c r="O928" s="5">
        <f>'Labor rates'!B10</f>
        <v>68</v>
      </c>
      <c r="P928" s="5">
        <f>ROUND(N928*O928,2)</f>
        <v>30.6</v>
      </c>
      <c r="Q928" s="9">
        <v>0</v>
      </c>
      <c r="R928" s="5">
        <f>ROUND(L928+P928+Q928,2)</f>
        <v>54.6</v>
      </c>
      <c r="S928" s="7">
        <v>0.25</v>
      </c>
      <c r="T928" s="5">
        <f>ROUND(R928*(1-S928),2)</f>
        <v>40.95</v>
      </c>
      <c r="U928" s="5">
        <f>ROUND(R928*(1+S928),2)</f>
        <v>68.25</v>
      </c>
      <c r="V928" t="s">
        <v>95</v>
      </c>
      <c r="W928" t="s">
        <v>3063</v>
      </c>
      <c r="X928" t="s">
        <v>3064</v>
      </c>
      <c r="Y928" t="s">
        <v>98</v>
      </c>
      <c r="Z928" t="s">
        <v>325</v>
      </c>
      <c r="AA928" s="6">
        <f>J928/I928</f>
        <v>3.0</v>
      </c>
      <c r="AB928" s="6">
        <f>J928-F928</f>
        <v>0.0</v>
      </c>
      <c r="AC928" s="5">
        <f>L928*(1-S928)</f>
        <v>18.0</v>
      </c>
      <c r="AD928" s="5">
        <f>L928*(1+S928)</f>
        <v>30.0</v>
      </c>
    </row>
    <row r="929" spans="1:30">
      <c r="A929" t="s">
        <v>3065</v>
      </c>
      <c r="B929" t="s">
        <v>41</v>
      </c>
      <c r="C929" t="s">
        <v>3060</v>
      </c>
      <c r="D929" t="s">
        <v>3066</v>
      </c>
      <c r="E929" t="s">
        <v>3067</v>
      </c>
      <c r="F929" s="9">
        <v>4</v>
      </c>
      <c r="G929" t="s">
        <v>164</v>
      </c>
      <c r="H929" s="7">
        <v>0</v>
      </c>
      <c r="I929" s="9">
        <v>1</v>
      </c>
      <c r="J929" s="6">
        <f>CEILING(F929*(1+H929),I929)</f>
        <v>4</v>
      </c>
      <c r="K929" s="9">
        <v>12</v>
      </c>
      <c r="L929" s="5">
        <f>ROUND(J929*K929,2)</f>
        <v>48.0</v>
      </c>
      <c r="M929" s="9">
        <v>0.15</v>
      </c>
      <c r="N929" s="6">
        <f>ROUND(F929*M929,3)</f>
        <v>0.6</v>
      </c>
      <c r="O929" s="5">
        <f>'Labor rates'!B10</f>
        <v>68</v>
      </c>
      <c r="P929" s="5">
        <f>ROUND(N929*O929,2)</f>
        <v>40.8</v>
      </c>
      <c r="Q929" s="9">
        <v>0</v>
      </c>
      <c r="R929" s="5">
        <f>ROUND(L929+P929+Q929,2)</f>
        <v>88.8</v>
      </c>
      <c r="S929" s="7">
        <v>0.25</v>
      </c>
      <c r="T929" s="5">
        <f>ROUND(R929*(1-S929),2)</f>
        <v>66.6</v>
      </c>
      <c r="U929" s="5">
        <f>ROUND(R929*(1+S929),2)</f>
        <v>111.0</v>
      </c>
      <c r="V929" t="s">
        <v>95</v>
      </c>
      <c r="W929" t="s">
        <v>3063</v>
      </c>
      <c r="X929" t="s">
        <v>3064</v>
      </c>
      <c r="Y929" t="s">
        <v>98</v>
      </c>
      <c r="Z929" t="s">
        <v>325</v>
      </c>
      <c r="AA929" s="6">
        <f>J929/I929</f>
        <v>4.0</v>
      </c>
      <c r="AB929" s="6">
        <f>J929-F929</f>
        <v>0.0</v>
      </c>
      <c r="AC929" s="5">
        <f>L929*(1-S929)</f>
        <v>36.0</v>
      </c>
      <c r="AD929" s="5">
        <f>L929*(1+S929)</f>
        <v>60.0</v>
      </c>
    </row>
    <row r="930" spans="1:30">
      <c r="A930" t="s">
        <v>3068</v>
      </c>
      <c r="B930" t="s">
        <v>41</v>
      </c>
      <c r="C930" t="s">
        <v>3060</v>
      </c>
      <c r="D930" t="s">
        <v>3069</v>
      </c>
      <c r="E930" t="s">
        <v>3070</v>
      </c>
      <c r="F930" s="9">
        <v>1</v>
      </c>
      <c r="G930" t="s">
        <v>164</v>
      </c>
      <c r="H930" s="7">
        <v>0</v>
      </c>
      <c r="I930" s="9">
        <v>1</v>
      </c>
      <c r="J930" s="6">
        <f>CEILING(F930*(1+H930),I930)</f>
        <v>1</v>
      </c>
      <c r="K930" s="9">
        <v>28</v>
      </c>
      <c r="L930" s="5">
        <f>ROUND(J930*K930,2)</f>
        <v>28.0</v>
      </c>
      <c r="M930" s="9">
        <v>0.2</v>
      </c>
      <c r="N930" s="6">
        <f>ROUND(F930*M930,3)</f>
        <v>0.2</v>
      </c>
      <c r="O930" s="5">
        <f>'Labor rates'!B10</f>
        <v>68</v>
      </c>
      <c r="P930" s="5">
        <f>ROUND(N930*O930,2)</f>
        <v>13.6</v>
      </c>
      <c r="Q930" s="9">
        <v>0</v>
      </c>
      <c r="R930" s="5">
        <f>ROUND(L930+P930+Q930,2)</f>
        <v>41.6</v>
      </c>
      <c r="S930" s="7">
        <v>0.25</v>
      </c>
      <c r="T930" s="5">
        <f>ROUND(R930*(1-S930),2)</f>
        <v>31.2</v>
      </c>
      <c r="U930" s="5">
        <f>ROUND(R930*(1+S930),2)</f>
        <v>52.0</v>
      </c>
      <c r="V930" t="s">
        <v>95</v>
      </c>
      <c r="W930" t="s">
        <v>3063</v>
      </c>
      <c r="X930" t="s">
        <v>3064</v>
      </c>
      <c r="Y930" t="s">
        <v>98</v>
      </c>
      <c r="Z930" t="s">
        <v>325</v>
      </c>
      <c r="AA930" s="6">
        <f>J930/I930</f>
        <v>1.0</v>
      </c>
      <c r="AB930" s="6">
        <f>J930-F930</f>
        <v>0.0</v>
      </c>
      <c r="AC930" s="5">
        <f>L930*(1-S930)</f>
        <v>21.0</v>
      </c>
      <c r="AD930" s="5">
        <f>L930*(1+S930)</f>
        <v>35.0</v>
      </c>
    </row>
    <row r="931" spans="1:30">
      <c r="A931" t="s">
        <v>3071</v>
      </c>
      <c r="B931" t="s">
        <v>41</v>
      </c>
      <c r="C931" t="s">
        <v>3060</v>
      </c>
      <c r="D931" t="s">
        <v>3072</v>
      </c>
      <c r="E931" t="s">
        <v>3073</v>
      </c>
      <c r="F931" s="9">
        <v>1</v>
      </c>
      <c r="G931" t="s">
        <v>164</v>
      </c>
      <c r="H931" s="7">
        <v>0</v>
      </c>
      <c r="I931" s="9">
        <v>1</v>
      </c>
      <c r="J931" s="6">
        <f>CEILING(F931*(1+H931),I931)</f>
        <v>1</v>
      </c>
      <c r="K931" s="9">
        <v>25</v>
      </c>
      <c r="L931" s="5">
        <f>ROUND(J931*K931,2)</f>
        <v>25.0</v>
      </c>
      <c r="M931" s="9">
        <v>0.2</v>
      </c>
      <c r="N931" s="6">
        <f>ROUND(F931*M931,3)</f>
        <v>0.2</v>
      </c>
      <c r="O931" s="5">
        <f>'Labor rates'!B10</f>
        <v>68</v>
      </c>
      <c r="P931" s="5">
        <f>ROUND(N931*O931,2)</f>
        <v>13.6</v>
      </c>
      <c r="Q931" s="9">
        <v>0</v>
      </c>
      <c r="R931" s="5">
        <f>ROUND(L931+P931+Q931,2)</f>
        <v>38.6</v>
      </c>
      <c r="S931" s="7">
        <v>0.25</v>
      </c>
      <c r="T931" s="5">
        <f>ROUND(R931*(1-S931),2)</f>
        <v>28.95</v>
      </c>
      <c r="U931" s="5">
        <f>ROUND(R931*(1+S931),2)</f>
        <v>48.25</v>
      </c>
      <c r="V931" t="s">
        <v>95</v>
      </c>
      <c r="W931" t="s">
        <v>3063</v>
      </c>
      <c r="X931" t="s">
        <v>3064</v>
      </c>
      <c r="Y931" t="s">
        <v>98</v>
      </c>
      <c r="Z931" t="s">
        <v>325</v>
      </c>
      <c r="AA931" s="6">
        <f>J931/I931</f>
        <v>1.0</v>
      </c>
      <c r="AB931" s="6">
        <f>J931-F931</f>
        <v>0.0</v>
      </c>
      <c r="AC931" s="5">
        <f>L931*(1-S931)</f>
        <v>18.75</v>
      </c>
      <c r="AD931" s="5">
        <f>L931*(1+S931)</f>
        <v>31.25</v>
      </c>
    </row>
    <row r="932" spans="1:30">
      <c r="A932" t="s">
        <v>3074</v>
      </c>
      <c r="B932" t="s">
        <v>41</v>
      </c>
      <c r="C932" t="s">
        <v>3060</v>
      </c>
      <c r="D932" t="s">
        <v>3075</v>
      </c>
      <c r="E932" t="s">
        <v>3076</v>
      </c>
      <c r="F932" s="9">
        <v>1</v>
      </c>
      <c r="G932" t="s">
        <v>1378</v>
      </c>
      <c r="H932" s="7">
        <v>0</v>
      </c>
      <c r="I932" s="9">
        <v>1</v>
      </c>
      <c r="J932" s="6">
        <f>CEILING(F932*(1+H932),I932)</f>
        <v>1</v>
      </c>
      <c r="K932" s="9">
        <v>120</v>
      </c>
      <c r="L932" s="5">
        <f>ROUND(J932*K932,2)</f>
        <v>120.0</v>
      </c>
      <c r="M932" s="9">
        <v>0.6</v>
      </c>
      <c r="N932" s="6">
        <f>ROUND(F932*M932,3)</f>
        <v>0.6</v>
      </c>
      <c r="O932" s="5">
        <f>'Labor rates'!B10</f>
        <v>68</v>
      </c>
      <c r="P932" s="5">
        <f>ROUND(N932*O932,2)</f>
        <v>40.8</v>
      </c>
      <c r="Q932" s="9">
        <v>0</v>
      </c>
      <c r="R932" s="5">
        <f>ROUND(L932+P932+Q932,2)</f>
        <v>160.8</v>
      </c>
      <c r="S932" s="7">
        <v>0.25</v>
      </c>
      <c r="T932" s="5">
        <f>ROUND(R932*(1-S932),2)</f>
        <v>120.6</v>
      </c>
      <c r="U932" s="5">
        <f>ROUND(R932*(1+S932),2)</f>
        <v>201.0</v>
      </c>
      <c r="V932" t="s">
        <v>95</v>
      </c>
      <c r="W932" t="s">
        <v>3063</v>
      </c>
      <c r="X932" t="s">
        <v>3064</v>
      </c>
      <c r="Y932" t="s">
        <v>98</v>
      </c>
      <c r="Z932" t="s">
        <v>325</v>
      </c>
      <c r="AA932" s="6">
        <f>J932/I932</f>
        <v>1.0</v>
      </c>
      <c r="AB932" s="6">
        <f>J932-F932</f>
        <v>0.0</v>
      </c>
      <c r="AC932" s="5">
        <f>L932*(1-S932)</f>
        <v>90.0</v>
      </c>
      <c r="AD932" s="5">
        <f>L932*(1+S932)</f>
        <v>150.0</v>
      </c>
    </row>
    <row r="933" spans="1:30">
      <c r="A933" t="s">
        <v>3077</v>
      </c>
      <c r="B933" t="s">
        <v>41</v>
      </c>
      <c r="C933" t="s">
        <v>3060</v>
      </c>
      <c r="D933" t="s">
        <v>3078</v>
      </c>
      <c r="E933" t="s">
        <v>3079</v>
      </c>
      <c r="F933" s="9">
        <v>5</v>
      </c>
      <c r="G933" t="s">
        <v>164</v>
      </c>
      <c r="H933" s="7">
        <v>0</v>
      </c>
      <c r="I933" s="9">
        <v>1</v>
      </c>
      <c r="J933" s="6">
        <f>CEILING(F933*(1+H933),I933)</f>
        <v>5</v>
      </c>
      <c r="K933" s="9">
        <v>90</v>
      </c>
      <c r="L933" s="5">
        <f>ROUND(J933*K933,2)</f>
        <v>450.0</v>
      </c>
      <c r="M933" s="9">
        <v>0.4</v>
      </c>
      <c r="N933" s="6">
        <f>ROUND(F933*M933,3)</f>
        <v>2.0</v>
      </c>
      <c r="O933" s="5">
        <f>'Labor rates'!B10</f>
        <v>68</v>
      </c>
      <c r="P933" s="5">
        <f>ROUND(N933*O933,2)</f>
        <v>136.0</v>
      </c>
      <c r="Q933" s="9">
        <v>0</v>
      </c>
      <c r="R933" s="5">
        <f>ROUND(L933+P933+Q933,2)</f>
        <v>586.0</v>
      </c>
      <c r="S933" s="7">
        <v>0.25</v>
      </c>
      <c r="T933" s="5">
        <f>ROUND(R933*(1-S933),2)</f>
        <v>439.5</v>
      </c>
      <c r="U933" s="5">
        <f>ROUND(R933*(1+S933),2)</f>
        <v>732.5</v>
      </c>
      <c r="V933" t="s">
        <v>95</v>
      </c>
      <c r="W933" t="s">
        <v>3063</v>
      </c>
      <c r="X933" t="s">
        <v>3064</v>
      </c>
      <c r="Y933" t="s">
        <v>98</v>
      </c>
      <c r="Z933" t="s">
        <v>325</v>
      </c>
      <c r="AA933" s="6">
        <f>J933/I933</f>
        <v>5.0</v>
      </c>
      <c r="AB933" s="6">
        <f>J933-F933</f>
        <v>0.0</v>
      </c>
      <c r="AC933" s="5">
        <f>L933*(1-S933)</f>
        <v>337.5</v>
      </c>
      <c r="AD933" s="5">
        <f>L933*(1+S933)</f>
        <v>562.5</v>
      </c>
    </row>
    <row r="934" spans="1:30">
      <c r="A934" t="s">
        <v>3080</v>
      </c>
      <c r="B934" t="s">
        <v>41</v>
      </c>
      <c r="C934" t="s">
        <v>3060</v>
      </c>
      <c r="D934" t="s">
        <v>3081</v>
      </c>
      <c r="E934" t="s">
        <v>3082</v>
      </c>
      <c r="F934" s="9">
        <v>80</v>
      </c>
      <c r="G934" t="s">
        <v>164</v>
      </c>
      <c r="H934" s="7">
        <v>0</v>
      </c>
      <c r="I934" s="9">
        <v>1</v>
      </c>
      <c r="J934" s="6">
        <f>CEILING(F934*(1+H934),I934)</f>
        <v>80</v>
      </c>
      <c r="K934" s="9">
        <v>2.5</v>
      </c>
      <c r="L934" s="5">
        <f>ROUND(J934*K934,2)</f>
        <v>200.0</v>
      </c>
      <c r="M934" s="9">
        <v>0.06</v>
      </c>
      <c r="N934" s="6">
        <f>ROUND(F934*M934,3)</f>
        <v>4.8</v>
      </c>
      <c r="O934" s="5">
        <f>'Labor rates'!B10</f>
        <v>68</v>
      </c>
      <c r="P934" s="5">
        <f>ROUND(N934*O934,2)</f>
        <v>326.4</v>
      </c>
      <c r="Q934" s="9">
        <v>0</v>
      </c>
      <c r="R934" s="5">
        <f>ROUND(L934+P934+Q934,2)</f>
        <v>526.4</v>
      </c>
      <c r="S934" s="7">
        <v>0.25</v>
      </c>
      <c r="T934" s="5">
        <f>ROUND(R934*(1-S934),2)</f>
        <v>394.8</v>
      </c>
      <c r="U934" s="5">
        <f>ROUND(R934*(1+S934),2)</f>
        <v>658.0</v>
      </c>
      <c r="V934" t="s">
        <v>95</v>
      </c>
      <c r="W934" t="s">
        <v>3063</v>
      </c>
      <c r="X934" t="s">
        <v>3064</v>
      </c>
      <c r="Y934" t="s">
        <v>98</v>
      </c>
      <c r="Z934" t="s">
        <v>325</v>
      </c>
      <c r="AA934" s="6">
        <f>J934/I934</f>
        <v>80.0</v>
      </c>
      <c r="AB934" s="6">
        <f>J934-F934</f>
        <v>0.0</v>
      </c>
      <c r="AC934" s="5">
        <f>L934*(1-S934)</f>
        <v>150.0</v>
      </c>
      <c r="AD934" s="5">
        <f>L934*(1+S934)</f>
        <v>250.0</v>
      </c>
    </row>
    <row r="935" spans="1:30">
      <c r="A935" t="s">
        <v>3083</v>
      </c>
      <c r="B935" t="s">
        <v>42</v>
      </c>
      <c r="C935" t="s">
        <v>3060</v>
      </c>
      <c r="D935" t="s">
        <v>3084</v>
      </c>
      <c r="E935" t="s">
        <v>3085</v>
      </c>
      <c r="F935" s="9">
        <v>4</v>
      </c>
      <c r="G935" t="s">
        <v>164</v>
      </c>
      <c r="H935" s="7">
        <v>0</v>
      </c>
      <c r="I935" s="9">
        <v>1</v>
      </c>
      <c r="J935" s="6">
        <f>CEILING(F935*(1+H935),I935)</f>
        <v>4</v>
      </c>
      <c r="K935" s="9">
        <v>35</v>
      </c>
      <c r="L935" s="5">
        <f>ROUND(J935*K935,2)</f>
        <v>140.0</v>
      </c>
      <c r="M935" s="9">
        <v>0.3</v>
      </c>
      <c r="N935" s="6">
        <f>ROUND(F935*M935,3)</f>
        <v>1.2</v>
      </c>
      <c r="O935" s="5">
        <f>'Labor rates'!B11</f>
        <v>68</v>
      </c>
      <c r="P935" s="5">
        <f>ROUND(N935*O935,2)</f>
        <v>81.6</v>
      </c>
      <c r="Q935" s="9">
        <v>0</v>
      </c>
      <c r="R935" s="5">
        <f>ROUND(L935+P935+Q935,2)</f>
        <v>221.6</v>
      </c>
      <c r="S935" s="7">
        <v>0.25</v>
      </c>
      <c r="T935" s="5">
        <f>ROUND(R935*(1-S935),2)</f>
        <v>166.2</v>
      </c>
      <c r="U935" s="5">
        <f>ROUND(R935*(1+S935),2)</f>
        <v>277.0</v>
      </c>
      <c r="V935" t="s">
        <v>95</v>
      </c>
      <c r="W935" t="s">
        <v>3063</v>
      </c>
      <c r="X935" t="s">
        <v>3064</v>
      </c>
      <c r="Y935" t="s">
        <v>98</v>
      </c>
      <c r="Z935" t="s">
        <v>325</v>
      </c>
      <c r="AA935" s="6">
        <f>J935/I935</f>
        <v>4.0</v>
      </c>
      <c r="AB935" s="6">
        <f>J935-F935</f>
        <v>0.0</v>
      </c>
      <c r="AC935" s="5">
        <f>L935*(1-S935)</f>
        <v>105.0</v>
      </c>
      <c r="AD935" s="5">
        <f>L935*(1+S935)</f>
        <v>175.0</v>
      </c>
    </row>
    <row r="936" spans="1:30">
      <c r="A936" t="s">
        <v>3086</v>
      </c>
      <c r="B936" t="s">
        <v>42</v>
      </c>
      <c r="C936" t="s">
        <v>3060</v>
      </c>
      <c r="D936" t="s">
        <v>3087</v>
      </c>
      <c r="E936" t="s">
        <v>3088</v>
      </c>
      <c r="F936" s="9">
        <v>8</v>
      </c>
      <c r="G936" t="s">
        <v>164</v>
      </c>
      <c r="H936" s="7">
        <v>0</v>
      </c>
      <c r="I936" s="9">
        <v>1</v>
      </c>
      <c r="J936" s="6">
        <f>CEILING(F936*(1+H936),I936)</f>
        <v>8</v>
      </c>
      <c r="K936" s="9">
        <v>28</v>
      </c>
      <c r="L936" s="5">
        <f>ROUND(J936*K936,2)</f>
        <v>224.0</v>
      </c>
      <c r="M936" s="9">
        <v>0.25</v>
      </c>
      <c r="N936" s="6">
        <f>ROUND(F936*M936,3)</f>
        <v>2.0</v>
      </c>
      <c r="O936" s="5">
        <f>'Labor rates'!B11</f>
        <v>68</v>
      </c>
      <c r="P936" s="5">
        <f>ROUND(N936*O936,2)</f>
        <v>136.0</v>
      </c>
      <c r="Q936" s="9">
        <v>0</v>
      </c>
      <c r="R936" s="5">
        <f>ROUND(L936+P936+Q936,2)</f>
        <v>360.0</v>
      </c>
      <c r="S936" s="7">
        <v>0.25</v>
      </c>
      <c r="T936" s="5">
        <f>ROUND(R936*(1-S936),2)</f>
        <v>270.0</v>
      </c>
      <c r="U936" s="5">
        <f>ROUND(R936*(1+S936),2)</f>
        <v>450.0</v>
      </c>
      <c r="V936" t="s">
        <v>95</v>
      </c>
      <c r="W936" t="s">
        <v>3063</v>
      </c>
      <c r="X936" t="s">
        <v>3064</v>
      </c>
      <c r="Y936" t="s">
        <v>98</v>
      </c>
      <c r="Z936" t="s">
        <v>325</v>
      </c>
      <c r="AA936" s="6">
        <f>J936/I936</f>
        <v>8.0</v>
      </c>
      <c r="AB936" s="6">
        <f>J936-F936</f>
        <v>0.0</v>
      </c>
      <c r="AC936" s="5">
        <f>L936*(1-S936)</f>
        <v>168.0</v>
      </c>
      <c r="AD936" s="5">
        <f>L936*(1+S936)</f>
        <v>280.0</v>
      </c>
    </row>
    <row r="937" spans="1:30">
      <c r="A937" t="s">
        <v>3089</v>
      </c>
      <c r="B937" t="s">
        <v>41</v>
      </c>
      <c r="C937" t="s">
        <v>3060</v>
      </c>
      <c r="D937" t="s">
        <v>3090</v>
      </c>
      <c r="E937" t="s">
        <v>3091</v>
      </c>
      <c r="F937" s="9">
        <v>1</v>
      </c>
      <c r="G937" t="s">
        <v>1378</v>
      </c>
      <c r="H937" s="7">
        <v>0</v>
      </c>
      <c r="I937" s="9">
        <v>1</v>
      </c>
      <c r="J937" s="6">
        <f>CEILING(F937*(1+H937),I937)</f>
        <v>1</v>
      </c>
      <c r="K937" s="9">
        <v>180</v>
      </c>
      <c r="L937" s="5">
        <f>ROUND(J937*K937,2)</f>
        <v>180.0</v>
      </c>
      <c r="M937" s="9">
        <v>3</v>
      </c>
      <c r="N937" s="6">
        <f>ROUND(F937*M937,3)</f>
        <v>3.0</v>
      </c>
      <c r="O937" s="5">
        <f>'Labor rates'!B10</f>
        <v>68</v>
      </c>
      <c r="P937" s="5">
        <f>ROUND(N937*O937,2)</f>
        <v>204.0</v>
      </c>
      <c r="Q937" s="9">
        <v>0</v>
      </c>
      <c r="R937" s="5">
        <f>ROUND(L937+P937+Q937,2)</f>
        <v>384.0</v>
      </c>
      <c r="S937" s="7">
        <v>0.25</v>
      </c>
      <c r="T937" s="5">
        <f>ROUND(R937*(1-S937),2)</f>
        <v>288.0</v>
      </c>
      <c r="U937" s="5">
        <f>ROUND(R937*(1+S937),2)</f>
        <v>480.0</v>
      </c>
      <c r="V937" t="s">
        <v>95</v>
      </c>
      <c r="W937" t="s">
        <v>3063</v>
      </c>
      <c r="X937" t="s">
        <v>3064</v>
      </c>
      <c r="Y937" t="s">
        <v>98</v>
      </c>
      <c r="Z937" t="s">
        <v>325</v>
      </c>
      <c r="AA937" s="6">
        <f>J937/I937</f>
        <v>1.0</v>
      </c>
      <c r="AB937" s="6">
        <f>J937-F937</f>
        <v>0.0</v>
      </c>
      <c r="AC937" s="5">
        <f>L937*(1-S937)</f>
        <v>135.0</v>
      </c>
      <c r="AD937" s="5">
        <f>L937*(1+S937)</f>
        <v>225.0</v>
      </c>
    </row>
    <row r="938" spans="1:30">
      <c r="A938" t="s">
        <v>3092</v>
      </c>
      <c r="B938" t="s">
        <v>41</v>
      </c>
      <c r="C938" t="s">
        <v>3060</v>
      </c>
      <c r="D938" t="s">
        <v>3093</v>
      </c>
      <c r="E938" t="s">
        <v>3094</v>
      </c>
      <c r="F938" s="9">
        <v>1</v>
      </c>
      <c r="G938" t="s">
        <v>1378</v>
      </c>
      <c r="H938" s="7">
        <v>0</v>
      </c>
      <c r="I938" s="9">
        <v>1</v>
      </c>
      <c r="J938" s="6">
        <f>CEILING(F938*(1+H938),I938)</f>
        <v>1</v>
      </c>
      <c r="K938" s="9">
        <v>120</v>
      </c>
      <c r="L938" s="5">
        <f>ROUND(J938*K938,2)</f>
        <v>120.0</v>
      </c>
      <c r="M938" s="9">
        <v>2</v>
      </c>
      <c r="N938" s="6">
        <f>ROUND(F938*M938,3)</f>
        <v>2.0</v>
      </c>
      <c r="O938" s="5">
        <f>'Labor rates'!B10</f>
        <v>68</v>
      </c>
      <c r="P938" s="5">
        <f>ROUND(N938*O938,2)</f>
        <v>136.0</v>
      </c>
      <c r="Q938" s="9">
        <v>0</v>
      </c>
      <c r="R938" s="5">
        <f>ROUND(L938+P938+Q938,2)</f>
        <v>256.0</v>
      </c>
      <c r="S938" s="7">
        <v>0.25</v>
      </c>
      <c r="T938" s="5">
        <f>ROUND(R938*(1-S938),2)</f>
        <v>192.0</v>
      </c>
      <c r="U938" s="5">
        <f>ROUND(R938*(1+S938),2)</f>
        <v>320.0</v>
      </c>
      <c r="V938" t="s">
        <v>95</v>
      </c>
      <c r="W938" t="s">
        <v>3063</v>
      </c>
      <c r="X938" t="s">
        <v>3064</v>
      </c>
      <c r="Y938" t="s">
        <v>98</v>
      </c>
      <c r="Z938" t="s">
        <v>325</v>
      </c>
      <c r="AA938" s="6">
        <f>J938/I938</f>
        <v>1.0</v>
      </c>
      <c r="AB938" s="6">
        <f>J938-F938</f>
        <v>0.0</v>
      </c>
      <c r="AC938" s="5">
        <f>L938*(1-S938)</f>
        <v>90.0</v>
      </c>
      <c r="AD938" s="5">
        <f>L938*(1+S938)</f>
        <v>150.0</v>
      </c>
    </row>
  </sheetData>
  <autoFilter ref="A1:AD93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7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2" width="65.7109375" customWidth="1"/>
    <col min="3" max="7" width="20.7109375" customWidth="1"/>
    <col min="8" max="8" width="40.7109375" customWidth="1"/>
    <col min="9" max="10" width="20.7109375" customWidth="1"/>
  </cols>
  <sheetData>
    <row r="1" spans="1:10" ht="35" customHeight="1">
      <c r="A1" s="4" t="s">
        <v>3095</v>
      </c>
      <c r="B1" s="4" t="s">
        <v>3096</v>
      </c>
      <c r="C1" s="4" t="s">
        <v>67</v>
      </c>
      <c r="D1" s="4" t="s">
        <v>3097</v>
      </c>
      <c r="E1" s="4" t="s">
        <v>3098</v>
      </c>
      <c r="F1" s="4" t="s">
        <v>3099</v>
      </c>
      <c r="G1" s="4" t="s">
        <v>3100</v>
      </c>
      <c r="H1" s="4" t="s">
        <v>3101</v>
      </c>
      <c r="I1" s="4" t="s">
        <v>3102</v>
      </c>
      <c r="J1" s="4" t="s">
        <v>3103</v>
      </c>
    </row>
    <row r="2" spans="1:10">
      <c r="A2" t="s">
        <v>1402</v>
      </c>
      <c r="B2" t="s">
        <v>1403</v>
      </c>
      <c r="C2" t="s">
        <v>164</v>
      </c>
      <c r="D2" s="6">
        <f>BOM!F417</f>
        <v>10.0</v>
      </c>
      <c r="E2" s="6">
        <f>BOM!J417</f>
        <v>10</v>
      </c>
      <c r="F2" s="5">
        <f>IFERROR(G2/E2,0)</f>
        <v>35</v>
      </c>
      <c r="G2" s="5">
        <f>BOM!L417</f>
        <v>350.0</v>
      </c>
      <c r="H2" t="s">
        <v>1313</v>
      </c>
      <c r="I2" t="s">
        <v>1401</v>
      </c>
      <c r="J2" t="s">
        <v>325</v>
      </c>
    </row>
    <row r="3" spans="1:10">
      <c r="A3" t="s">
        <v>2111</v>
      </c>
      <c r="B3" t="s">
        <v>2112</v>
      </c>
      <c r="C3" t="s">
        <v>164</v>
      </c>
      <c r="D3" s="6">
        <f>BOM!F620</f>
        <v>6.0</v>
      </c>
      <c r="E3" s="6">
        <f>BOM!J620</f>
        <v>6</v>
      </c>
      <c r="F3" s="5">
        <f>IFERROR(G3/E3,0)</f>
        <v>4</v>
      </c>
      <c r="G3" s="5">
        <f>BOM!L620</f>
        <v>24.0</v>
      </c>
      <c r="H3" t="s">
        <v>2043</v>
      </c>
      <c r="I3" t="s">
        <v>2110</v>
      </c>
      <c r="J3" t="s">
        <v>325</v>
      </c>
    </row>
    <row r="4" spans="1:10">
      <c r="A4" t="s">
        <v>2115</v>
      </c>
      <c r="B4" t="s">
        <v>2116</v>
      </c>
      <c r="C4" t="s">
        <v>164</v>
      </c>
      <c r="D4" s="6">
        <f>BOM!F621</f>
        <v>6.0</v>
      </c>
      <c r="E4" s="6">
        <f>BOM!J621</f>
        <v>6</v>
      </c>
      <c r="F4" s="5">
        <f>IFERROR(G4/E4,0)</f>
        <v>10</v>
      </c>
      <c r="G4" s="5">
        <f>BOM!L621</f>
        <v>60.0</v>
      </c>
      <c r="H4" t="s">
        <v>2043</v>
      </c>
      <c r="I4" t="s">
        <v>2114</v>
      </c>
      <c r="J4" t="s">
        <v>325</v>
      </c>
    </row>
    <row r="5" spans="1:10">
      <c r="A5" t="s">
        <v>2118</v>
      </c>
      <c r="B5" t="s">
        <v>2119</v>
      </c>
      <c r="C5" t="s">
        <v>164</v>
      </c>
      <c r="D5" s="6">
        <f>BOM!F622</f>
        <v>3.0</v>
      </c>
      <c r="E5" s="6">
        <f>BOM!J622</f>
        <v>3</v>
      </c>
      <c r="F5" s="5">
        <f>IFERROR(G5/E5,0)</f>
        <v>3</v>
      </c>
      <c r="G5" s="5">
        <f>BOM!L622</f>
        <v>9.0</v>
      </c>
      <c r="H5" t="s">
        <v>2043</v>
      </c>
      <c r="I5" t="s">
        <v>2117</v>
      </c>
      <c r="J5" t="s">
        <v>325</v>
      </c>
    </row>
    <row r="6" spans="1:10">
      <c r="A6" t="s">
        <v>2122</v>
      </c>
      <c r="B6" t="s">
        <v>2123</v>
      </c>
      <c r="C6" t="s">
        <v>164</v>
      </c>
      <c r="D6" s="6">
        <f>BOM!F623</f>
        <v>3.0</v>
      </c>
      <c r="E6" s="6">
        <f>BOM!J623</f>
        <v>3</v>
      </c>
      <c r="F6" s="5">
        <f>IFERROR(G6/E6,0)</f>
        <v>6</v>
      </c>
      <c r="G6" s="5">
        <f>BOM!L623</f>
        <v>18.0</v>
      </c>
      <c r="H6" t="s">
        <v>2043</v>
      </c>
      <c r="I6" t="s">
        <v>2121</v>
      </c>
      <c r="J6" t="s">
        <v>325</v>
      </c>
    </row>
    <row r="7" spans="1:10">
      <c r="A7" t="s">
        <v>2103</v>
      </c>
      <c r="B7" t="s">
        <v>2104</v>
      </c>
      <c r="C7" t="s">
        <v>94</v>
      </c>
      <c r="D7" s="6">
        <f>BOM!F618</f>
        <v>50.0</v>
      </c>
      <c r="E7" s="6">
        <f>BOM!J618</f>
        <v>60</v>
      </c>
      <c r="F7" s="5">
        <f>IFERROR(G7/E7,0)</f>
        <v>1.7</v>
      </c>
      <c r="G7" s="5">
        <f>BOM!L618</f>
        <v>102.0</v>
      </c>
      <c r="H7" t="s">
        <v>2043</v>
      </c>
      <c r="I7" t="s">
        <v>2102</v>
      </c>
      <c r="J7" t="s">
        <v>325</v>
      </c>
    </row>
    <row r="8" spans="1:10">
      <c r="A8" t="s">
        <v>2095</v>
      </c>
      <c r="B8" t="s">
        <v>2096</v>
      </c>
      <c r="C8" t="s">
        <v>94</v>
      </c>
      <c r="D8" s="6">
        <f>BOM!F616</f>
        <v>50.0</v>
      </c>
      <c r="E8" s="6">
        <f>BOM!J616</f>
        <v>100</v>
      </c>
      <c r="F8" s="5">
        <f>IFERROR(G8/E8,0)</f>
        <v>2.2</v>
      </c>
      <c r="G8" s="5">
        <f>BOM!L616</f>
        <v>220.0</v>
      </c>
      <c r="H8" t="s">
        <v>2043</v>
      </c>
      <c r="I8" t="s">
        <v>2094</v>
      </c>
      <c r="J8" t="s">
        <v>325</v>
      </c>
    </row>
    <row r="9" spans="1:10">
      <c r="A9" t="s">
        <v>2099</v>
      </c>
      <c r="B9" t="s">
        <v>2100</v>
      </c>
      <c r="C9" t="s">
        <v>94</v>
      </c>
      <c r="D9" s="6">
        <f>BOM!F617</f>
        <v>50.0</v>
      </c>
      <c r="E9" s="6">
        <f>BOM!J617</f>
        <v>100</v>
      </c>
      <c r="F9" s="5">
        <f>IFERROR(G9/E9,0)</f>
        <v>5.8</v>
      </c>
      <c r="G9" s="5">
        <f>BOM!L617</f>
        <v>580.0</v>
      </c>
      <c r="H9" t="s">
        <v>2043</v>
      </c>
      <c r="I9" t="s">
        <v>2098</v>
      </c>
      <c r="J9" t="s">
        <v>325</v>
      </c>
    </row>
    <row r="10" spans="1:10">
      <c r="A10" t="s">
        <v>2134</v>
      </c>
      <c r="B10" t="s">
        <v>2135</v>
      </c>
      <c r="C10" t="s">
        <v>164</v>
      </c>
      <c r="D10" s="6">
        <f>BOM!F626</f>
        <v>14.0</v>
      </c>
      <c r="E10" s="6">
        <f>BOM!J626</f>
        <v>14</v>
      </c>
      <c r="F10" s="5">
        <f>IFERROR(G10/E10,0)</f>
        <v>5</v>
      </c>
      <c r="G10" s="5">
        <f>BOM!L626</f>
        <v>70.0</v>
      </c>
      <c r="H10" t="s">
        <v>2043</v>
      </c>
      <c r="I10" t="s">
        <v>2133</v>
      </c>
      <c r="J10" t="s">
        <v>325</v>
      </c>
    </row>
    <row r="11" spans="1:10">
      <c r="A11" t="s">
        <v>2107</v>
      </c>
      <c r="B11" t="s">
        <v>2108</v>
      </c>
      <c r="C11" t="s">
        <v>94</v>
      </c>
      <c r="D11" s="6">
        <f>BOM!F619</f>
        <v>18.0</v>
      </c>
      <c r="E11" s="6">
        <f>BOM!J619</f>
        <v>24</v>
      </c>
      <c r="F11" s="5">
        <f>IFERROR(G11/E11,0)</f>
        <v>2</v>
      </c>
      <c r="G11" s="5">
        <f>BOM!L619</f>
        <v>48.0</v>
      </c>
      <c r="H11" t="s">
        <v>2043</v>
      </c>
      <c r="I11" t="s">
        <v>2106</v>
      </c>
      <c r="J11" t="s">
        <v>325</v>
      </c>
    </row>
    <row r="12" spans="1:10">
      <c r="A12" t="s">
        <v>432</v>
      </c>
      <c r="B12" t="s">
        <v>433</v>
      </c>
      <c r="C12" t="s">
        <v>248</v>
      </c>
      <c r="D12" s="6">
        <f>BOM!F80</f>
        <v>80.0</v>
      </c>
      <c r="E12" s="6">
        <f>BOM!J80</f>
        <v>80</v>
      </c>
      <c r="F12" s="5">
        <f>IFERROR(G12/E12,0)</f>
        <v>30</v>
      </c>
      <c r="G12" s="5">
        <f>BOM!L80</f>
        <v>2400.0</v>
      </c>
      <c r="H12" t="s">
        <v>414</v>
      </c>
      <c r="I12" t="s">
        <v>431</v>
      </c>
      <c r="J12" t="s">
        <v>325</v>
      </c>
    </row>
    <row r="13" spans="1:10">
      <c r="A13" t="s">
        <v>2070</v>
      </c>
      <c r="B13" t="s">
        <v>2071</v>
      </c>
      <c r="C13" t="s">
        <v>164</v>
      </c>
      <c r="D13" s="6">
        <f>BOM!F610</f>
        <v>1.0</v>
      </c>
      <c r="E13" s="6">
        <f>BOM!J610</f>
        <v>1</v>
      </c>
      <c r="F13" s="5">
        <f>IFERROR(G13/E13,0)</f>
        <v>65</v>
      </c>
      <c r="G13" s="5">
        <f>BOM!L610</f>
        <v>65.0</v>
      </c>
      <c r="H13" t="s">
        <v>2043</v>
      </c>
      <c r="I13" t="s">
        <v>2069</v>
      </c>
      <c r="J13" t="s">
        <v>325</v>
      </c>
    </row>
    <row r="14" spans="1:10">
      <c r="A14" t="s">
        <v>2050</v>
      </c>
      <c r="B14" t="s">
        <v>2051</v>
      </c>
      <c r="C14" t="s">
        <v>164</v>
      </c>
      <c r="D14" s="6">
        <f>BOM!F605</f>
        <v>1.0</v>
      </c>
      <c r="E14" s="6">
        <f>BOM!J605</f>
        <v>1</v>
      </c>
      <c r="F14" s="5">
        <f>IFERROR(G14/E14,0)</f>
        <v>2600</v>
      </c>
      <c r="G14" s="5">
        <f>BOM!L605</f>
        <v>2600.0</v>
      </c>
      <c r="H14" t="s">
        <v>2043</v>
      </c>
      <c r="I14" t="s">
        <v>2049</v>
      </c>
      <c r="J14" t="s">
        <v>325</v>
      </c>
    </row>
    <row r="15" spans="1:10">
      <c r="A15" t="s">
        <v>2058</v>
      </c>
      <c r="B15" t="s">
        <v>2059</v>
      </c>
      <c r="C15" t="s">
        <v>164</v>
      </c>
      <c r="D15" s="6">
        <f>BOM!F607</f>
        <v>1.0</v>
      </c>
      <c r="E15" s="6">
        <f>BOM!J607</f>
        <v>1</v>
      </c>
      <c r="F15" s="5">
        <f>IFERROR(G15/E15,0)</f>
        <v>180</v>
      </c>
      <c r="G15" s="5">
        <f>BOM!L607</f>
        <v>180.0</v>
      </c>
      <c r="H15" t="s">
        <v>2043</v>
      </c>
      <c r="I15" t="s">
        <v>2057</v>
      </c>
      <c r="J15" t="s">
        <v>325</v>
      </c>
    </row>
    <row r="16" spans="1:10">
      <c r="A16" t="s">
        <v>331</v>
      </c>
      <c r="B16" t="s">
        <v>332</v>
      </c>
      <c r="C16" t="s">
        <v>164</v>
      </c>
      <c r="D16" s="6">
        <f>BOM!F56</f>
        <v>90.0</v>
      </c>
      <c r="E16" s="6">
        <f>BOM!J56</f>
        <v>95</v>
      </c>
      <c r="F16" s="5">
        <f>IFERROR(G16/E16,0)</f>
        <v>20</v>
      </c>
      <c r="G16" s="5">
        <f>BOM!L56</f>
        <v>1900.0</v>
      </c>
      <c r="H16" t="s">
        <v>320</v>
      </c>
      <c r="I16" t="s">
        <v>330</v>
      </c>
      <c r="J16" t="s">
        <v>325</v>
      </c>
    </row>
    <row r="17" spans="1:10">
      <c r="A17" t="s">
        <v>1360</v>
      </c>
      <c r="B17" t="s">
        <v>1361</v>
      </c>
      <c r="C17" t="s">
        <v>164</v>
      </c>
      <c r="D17" s="6">
        <f>BOM!F407</f>
        <v>1.0</v>
      </c>
      <c r="E17" s="6">
        <f>BOM!J407</f>
        <v>1</v>
      </c>
      <c r="F17" s="5">
        <f>IFERROR(G17/E17,0)</f>
        <v>950</v>
      </c>
      <c r="G17" s="5">
        <f>BOM!L407</f>
        <v>950.0</v>
      </c>
      <c r="H17" t="s">
        <v>1313</v>
      </c>
      <c r="I17" t="s">
        <v>1359</v>
      </c>
      <c r="J17" t="s">
        <v>325</v>
      </c>
    </row>
    <row r="18" spans="1:10">
      <c r="A18" t="s">
        <v>141</v>
      </c>
      <c r="B18" t="s">
        <v>142</v>
      </c>
      <c r="C18" t="s">
        <v>117</v>
      </c>
      <c r="D18" s="6">
        <f>BOM!F12</f>
        <v>31.944</v>
      </c>
      <c r="E18" s="6">
        <f>BOM!J12</f>
        <v>32</v>
      </c>
      <c r="F18" s="5">
        <f>IFERROR(G18/E18,0)</f>
        <v>48</v>
      </c>
      <c r="G18" s="5">
        <f>BOM!L12</f>
        <v>1536.0</v>
      </c>
      <c r="H18" t="s">
        <v>91</v>
      </c>
      <c r="I18" t="s">
        <v>140</v>
      </c>
      <c r="J18" t="s">
        <v>99</v>
      </c>
    </row>
    <row r="19" spans="1:10">
      <c r="A19" t="s">
        <v>141</v>
      </c>
      <c r="B19" t="s">
        <v>882</v>
      </c>
      <c r="C19" t="s">
        <v>94</v>
      </c>
      <c r="D19" s="6">
        <f>BOM!F194</f>
        <v>950.0</v>
      </c>
      <c r="E19" s="6">
        <f>BOM!J194</f>
        <v>1056</v>
      </c>
      <c r="F19" s="5">
        <f>IFERROR(G19/E19,0)</f>
        <v>1.9</v>
      </c>
      <c r="G19" s="5">
        <f>BOM!L194</f>
        <v>2006.4</v>
      </c>
      <c r="H19" t="s">
        <v>784</v>
      </c>
      <c r="I19" t="s">
        <v>881</v>
      </c>
      <c r="J19" t="s">
        <v>99</v>
      </c>
    </row>
    <row r="20" spans="1:10">
      <c r="A20" t="s">
        <v>1046</v>
      </c>
      <c r="B20" t="s">
        <v>1047</v>
      </c>
      <c r="C20" t="s">
        <v>164</v>
      </c>
      <c r="D20" s="6">
        <f>BOM!F264+BOM!F274</f>
        <v>2.0</v>
      </c>
      <c r="E20" s="6">
        <f>BOM!J264+BOM!J274</f>
        <v>2</v>
      </c>
      <c r="F20" s="5">
        <f>IFERROR(G20/E20,0)</f>
        <v>350</v>
      </c>
      <c r="G20" s="5">
        <f>BOM!L264+BOM!L274</f>
        <v>700.0</v>
      </c>
      <c r="H20" t="s">
        <v>3104</v>
      </c>
      <c r="I20" t="s">
        <v>3105</v>
      </c>
      <c r="J20" t="s">
        <v>325</v>
      </c>
    </row>
    <row r="21" spans="1:10">
      <c r="A21" t="s">
        <v>1080</v>
      </c>
      <c r="B21" t="s">
        <v>1081</v>
      </c>
      <c r="C21" t="s">
        <v>164</v>
      </c>
      <c r="D21" s="6">
        <f>BOM!F284</f>
        <v>1.0</v>
      </c>
      <c r="E21" s="6">
        <f>BOM!J284</f>
        <v>1</v>
      </c>
      <c r="F21" s="5">
        <f>IFERROR(G21/E21,0)</f>
        <v>190</v>
      </c>
      <c r="G21" s="5">
        <f>BOM!L284</f>
        <v>190.0</v>
      </c>
      <c r="H21" t="s">
        <v>1079</v>
      </c>
      <c r="I21" t="s">
        <v>1078</v>
      </c>
      <c r="J21" t="s">
        <v>325</v>
      </c>
    </row>
    <row r="22" spans="1:10">
      <c r="A22" t="s">
        <v>973</v>
      </c>
      <c r="B22" t="s">
        <v>974</v>
      </c>
      <c r="C22" t="s">
        <v>164</v>
      </c>
      <c r="D22" s="6">
        <f>BOM!F224+BOM!F232+BOM!F240+BOM!F248+BOM!F256</f>
        <v>5.0</v>
      </c>
      <c r="E22" s="6">
        <f>BOM!J224+BOM!J232+BOM!J240+BOM!J248+BOM!J256</f>
        <v>5</v>
      </c>
      <c r="F22" s="5">
        <f>IFERROR(G22/E22,0)</f>
        <v>150</v>
      </c>
      <c r="G22" s="5">
        <f>BOM!L224+BOM!L232+BOM!L240+BOM!L248+BOM!L256</f>
        <v>750.0</v>
      </c>
      <c r="H22" s="3" t="s">
        <v>3106</v>
      </c>
      <c r="I22" t="s">
        <v>3107</v>
      </c>
      <c r="J22" t="s">
        <v>325</v>
      </c>
    </row>
    <row r="23" spans="1:10">
      <c r="A23" t="s">
        <v>897</v>
      </c>
      <c r="B23" t="s">
        <v>898</v>
      </c>
      <c r="C23" t="s">
        <v>899</v>
      </c>
      <c r="D23" s="6">
        <f>BOM!F198</f>
        <v>4.0</v>
      </c>
      <c r="E23" s="6">
        <f>BOM!J198</f>
        <v>4</v>
      </c>
      <c r="F23" s="5">
        <f>IFERROR(G23/E23,0)</f>
        <v>110</v>
      </c>
      <c r="G23" s="5">
        <f>BOM!L198</f>
        <v>440.0</v>
      </c>
      <c r="H23" t="s">
        <v>784</v>
      </c>
      <c r="I23" t="s">
        <v>896</v>
      </c>
      <c r="J23" t="s">
        <v>99</v>
      </c>
    </row>
    <row r="24" spans="1:10">
      <c r="A24" t="s">
        <v>811</v>
      </c>
      <c r="B24" t="s">
        <v>812</v>
      </c>
      <c r="C24" t="s">
        <v>94</v>
      </c>
      <c r="D24" s="6">
        <f>BOM!F176</f>
        <v>650.0</v>
      </c>
      <c r="E24" s="6">
        <f>BOM!J176</f>
        <v>690</v>
      </c>
      <c r="F24" s="5">
        <f>IFERROR(G24/E24,0)</f>
        <v>0.7</v>
      </c>
      <c r="G24" s="5">
        <f>BOM!L176</f>
        <v>483.0</v>
      </c>
      <c r="H24" t="s">
        <v>784</v>
      </c>
      <c r="I24" t="s">
        <v>810</v>
      </c>
      <c r="J24" t="s">
        <v>99</v>
      </c>
    </row>
    <row r="25" spans="1:10">
      <c r="A25" t="s">
        <v>145</v>
      </c>
      <c r="B25" t="s">
        <v>146</v>
      </c>
      <c r="C25" t="s">
        <v>117</v>
      </c>
      <c r="D25" s="6">
        <f>BOM!F13</f>
        <v>5.324</v>
      </c>
      <c r="E25" s="6">
        <f>BOM!J13</f>
        <v>6</v>
      </c>
      <c r="F25" s="5">
        <f>IFERROR(G25/E25,0)</f>
        <v>55</v>
      </c>
      <c r="G25" s="5">
        <f>BOM!L13</f>
        <v>330.0</v>
      </c>
      <c r="H25" t="s">
        <v>91</v>
      </c>
      <c r="I25" t="s">
        <v>144</v>
      </c>
      <c r="J25" t="s">
        <v>99</v>
      </c>
    </row>
    <row r="26" spans="1:10">
      <c r="A26" t="s">
        <v>2663</v>
      </c>
      <c r="B26" t="s">
        <v>2664</v>
      </c>
      <c r="C26" t="s">
        <v>94</v>
      </c>
      <c r="D26" s="6">
        <f>BOM!F827</f>
        <v>70.0</v>
      </c>
      <c r="E26" s="6">
        <f>BOM!J827</f>
        <v>70</v>
      </c>
      <c r="F26" s="5">
        <f>IFERROR(G26/E26,0)</f>
        <v>0.18</v>
      </c>
      <c r="G26" s="5">
        <f>BOM!L827</f>
        <v>12.6</v>
      </c>
      <c r="H26" t="s">
        <v>2547</v>
      </c>
      <c r="I26" t="s">
        <v>2662</v>
      </c>
      <c r="J26" t="s">
        <v>325</v>
      </c>
    </row>
    <row r="27" spans="1:10">
      <c r="A27" t="s">
        <v>969</v>
      </c>
      <c r="B27" t="s">
        <v>970</v>
      </c>
      <c r="C27" t="s">
        <v>164</v>
      </c>
      <c r="D27" s="6">
        <f>BOM!F223</f>
        <v>1.0</v>
      </c>
      <c r="E27" s="6">
        <f>BOM!J223</f>
        <v>1</v>
      </c>
      <c r="F27" s="5">
        <f>IFERROR(G27/E27,0)</f>
        <v>850</v>
      </c>
      <c r="G27" s="5">
        <f>BOM!L223</f>
        <v>850.0</v>
      </c>
      <c r="H27" t="s">
        <v>955</v>
      </c>
      <c r="I27" t="s">
        <v>968</v>
      </c>
      <c r="J27" t="s">
        <v>99</v>
      </c>
    </row>
    <row r="28" spans="1:10">
      <c r="A28" t="s">
        <v>359</v>
      </c>
      <c r="B28" t="s">
        <v>360</v>
      </c>
      <c r="C28" t="s">
        <v>94</v>
      </c>
      <c r="D28" s="6">
        <f>BOM!F63</f>
        <v>420.0</v>
      </c>
      <c r="E28" s="6">
        <f>BOM!J63</f>
        <v>468</v>
      </c>
      <c r="F28" s="5">
        <f>IFERROR(G28/E28,0)</f>
        <v>1.4</v>
      </c>
      <c r="G28" s="5">
        <f>BOM!L63</f>
        <v>655.2</v>
      </c>
      <c r="H28" t="s">
        <v>320</v>
      </c>
      <c r="I28" t="s">
        <v>358</v>
      </c>
      <c r="J28" t="s">
        <v>325</v>
      </c>
    </row>
    <row r="29" spans="1:10">
      <c r="A29" t="s">
        <v>294</v>
      </c>
      <c r="B29" t="s">
        <v>295</v>
      </c>
      <c r="C29" t="s">
        <v>94</v>
      </c>
      <c r="D29" s="6">
        <f>BOM!F48</f>
        <v>556.0</v>
      </c>
      <c r="E29" s="6">
        <f>BOM!J48</f>
        <v>640</v>
      </c>
      <c r="F29" s="5">
        <f>IFERROR(G29/E29,0)</f>
        <v>0.95</v>
      </c>
      <c r="G29" s="5">
        <f>BOM!L48</f>
        <v>608.0</v>
      </c>
      <c r="H29" t="s">
        <v>268</v>
      </c>
      <c r="I29" t="s">
        <v>293</v>
      </c>
      <c r="J29" t="s">
        <v>99</v>
      </c>
    </row>
    <row r="30" spans="1:10">
      <c r="A30" t="s">
        <v>278</v>
      </c>
      <c r="B30" t="s">
        <v>279</v>
      </c>
      <c r="C30" t="s">
        <v>164</v>
      </c>
      <c r="D30" s="6">
        <f>BOM!F44</f>
        <v>208.5</v>
      </c>
      <c r="E30" s="6">
        <f>BOM!J44</f>
        <v>219</v>
      </c>
      <c r="F30" s="5">
        <f>IFERROR(G30/E30,0)</f>
        <v>4.6</v>
      </c>
      <c r="G30" s="5">
        <f>BOM!L44</f>
        <v>1007.4</v>
      </c>
      <c r="H30" t="s">
        <v>268</v>
      </c>
      <c r="I30" t="s">
        <v>277</v>
      </c>
      <c r="J30" t="s">
        <v>99</v>
      </c>
    </row>
    <row r="31" spans="1:10">
      <c r="A31" t="s">
        <v>2805</v>
      </c>
      <c r="B31" t="s">
        <v>2806</v>
      </c>
      <c r="C31" t="s">
        <v>164</v>
      </c>
      <c r="D31" s="6">
        <f>BOM!F862</f>
        <v>4.0</v>
      </c>
      <c r="E31" s="6">
        <f>BOM!J862</f>
        <v>4</v>
      </c>
      <c r="F31" s="5">
        <f>IFERROR(G31/E31,0)</f>
        <v>12</v>
      </c>
      <c r="G31" s="5">
        <f>BOM!L862</f>
        <v>48.0</v>
      </c>
      <c r="H31" t="s">
        <v>2731</v>
      </c>
      <c r="I31" t="s">
        <v>2804</v>
      </c>
      <c r="J31" t="s">
        <v>325</v>
      </c>
    </row>
    <row r="32" spans="1:10">
      <c r="A32" t="s">
        <v>2812</v>
      </c>
      <c r="B32" t="s">
        <v>2813</v>
      </c>
      <c r="C32" t="s">
        <v>164</v>
      </c>
      <c r="D32" s="6">
        <f>BOM!F864</f>
        <v>4.0</v>
      </c>
      <c r="E32" s="6">
        <f>BOM!J864</f>
        <v>4</v>
      </c>
      <c r="F32" s="5">
        <f>IFERROR(G32/E32,0)</f>
        <v>12</v>
      </c>
      <c r="G32" s="5">
        <f>BOM!L864</f>
        <v>48.0</v>
      </c>
      <c r="H32" t="s">
        <v>2731</v>
      </c>
      <c r="I32" t="s">
        <v>2811</v>
      </c>
      <c r="J32" t="s">
        <v>325</v>
      </c>
    </row>
    <row r="33" spans="1:10">
      <c r="A33" t="s">
        <v>1897</v>
      </c>
      <c r="B33" t="s">
        <v>1898</v>
      </c>
      <c r="C33" t="s">
        <v>164</v>
      </c>
      <c r="D33" s="6">
        <f>BOM!F565+BOM!F567</f>
        <v>2.0</v>
      </c>
      <c r="E33" s="6">
        <f>BOM!J565+BOM!J567</f>
        <v>2</v>
      </c>
      <c r="F33" s="5">
        <f>IFERROR(G33/E33,0)</f>
        <v>38</v>
      </c>
      <c r="G33" s="5">
        <f>BOM!L565+BOM!L567</f>
        <v>76.0</v>
      </c>
      <c r="H33" t="s">
        <v>3108</v>
      </c>
      <c r="I33" t="s">
        <v>3109</v>
      </c>
      <c r="J33" t="s">
        <v>325</v>
      </c>
    </row>
    <row r="34" spans="1:10">
      <c r="A34" t="s">
        <v>1763</v>
      </c>
      <c r="B34" t="s">
        <v>1764</v>
      </c>
      <c r="C34" t="s">
        <v>164</v>
      </c>
      <c r="D34" s="6">
        <f>BOM!F520+BOM!F526+BOM!F553</f>
        <v>3.0</v>
      </c>
      <c r="E34" s="6">
        <f>BOM!J520+BOM!J526+BOM!J553</f>
        <v>3</v>
      </c>
      <c r="F34" s="5">
        <f>IFERROR(G34/E34,0)</f>
        <v>38</v>
      </c>
      <c r="G34" s="5">
        <f>BOM!L520+BOM!L526+BOM!L553</f>
        <v>114.0</v>
      </c>
      <c r="H34" t="s">
        <v>3110</v>
      </c>
      <c r="I34" t="s">
        <v>3111</v>
      </c>
      <c r="J34" t="s">
        <v>325</v>
      </c>
    </row>
    <row r="35" spans="1:10">
      <c r="A35" t="s">
        <v>1806</v>
      </c>
      <c r="B35" t="s">
        <v>1807</v>
      </c>
      <c r="C35" t="s">
        <v>164</v>
      </c>
      <c r="D35" s="6">
        <f>BOM!F532</f>
        <v>1.0</v>
      </c>
      <c r="E35" s="6">
        <f>BOM!J532</f>
        <v>1</v>
      </c>
      <c r="F35" s="5">
        <f>IFERROR(G35/E35,0)</f>
        <v>38</v>
      </c>
      <c r="G35" s="5">
        <f>BOM!L532</f>
        <v>38.0</v>
      </c>
      <c r="H35" t="s">
        <v>1801</v>
      </c>
      <c r="I35" t="s">
        <v>1805</v>
      </c>
      <c r="J35" t="s">
        <v>325</v>
      </c>
    </row>
    <row r="36" spans="1:10">
      <c r="A36" t="s">
        <v>1741</v>
      </c>
      <c r="B36" t="s">
        <v>1742</v>
      </c>
      <c r="C36" t="s">
        <v>164</v>
      </c>
      <c r="D36" s="6">
        <f>BOM!F514+BOM!F517+BOM!F523+BOM!F535+BOM!F538+BOM!F541+BOM!F544+BOM!F550+BOM!F556+BOM!F561+BOM!F575</f>
        <v>11.0</v>
      </c>
      <c r="E36" s="6">
        <f>BOM!J514+BOM!J517+BOM!J523+BOM!J535+BOM!J538+BOM!J541+BOM!J544+BOM!J550+BOM!J556+BOM!J561+BOM!J575</f>
        <v>11</v>
      </c>
      <c r="F36" s="5">
        <f>IFERROR(G36/E36,0)</f>
        <v>38</v>
      </c>
      <c r="G36" s="5">
        <f>BOM!L514+BOM!L517+BOM!L523+BOM!L535+BOM!L538+BOM!L541+BOM!L544+BOM!L550+BOM!L556+BOM!L561+BOM!L575</f>
        <v>418.0</v>
      </c>
      <c r="H36" s="3" t="s">
        <v>3112</v>
      </c>
      <c r="I36" t="s">
        <v>3113</v>
      </c>
      <c r="J36" t="s">
        <v>325</v>
      </c>
    </row>
    <row r="37" spans="1:10">
      <c r="A37" t="s">
        <v>1793</v>
      </c>
      <c r="B37" t="s">
        <v>1794</v>
      </c>
      <c r="C37" t="s">
        <v>164</v>
      </c>
      <c r="D37" s="6">
        <f>BOM!F529+BOM!F547+BOM!F559+BOM!F563+BOM!F569+BOM!F571+BOM!F573</f>
        <v>7.0</v>
      </c>
      <c r="E37" s="6">
        <f>BOM!J529+BOM!J547+BOM!J559+BOM!J563+BOM!J569+BOM!J571+BOM!J573</f>
        <v>7</v>
      </c>
      <c r="F37" s="5">
        <f>IFERROR(G37/E37,0)</f>
        <v>38</v>
      </c>
      <c r="G37" s="5">
        <f>BOM!L529+BOM!L547+BOM!L559+BOM!L563+BOM!L569+BOM!L571+BOM!L573</f>
        <v>266.0</v>
      </c>
      <c r="H37" s="3" t="s">
        <v>3114</v>
      </c>
      <c r="I37" t="s">
        <v>3115</v>
      </c>
      <c r="J37" t="s">
        <v>325</v>
      </c>
    </row>
    <row r="38" spans="1:10">
      <c r="A38" t="s">
        <v>2715</v>
      </c>
      <c r="B38" t="s">
        <v>2716</v>
      </c>
      <c r="C38" t="s">
        <v>164</v>
      </c>
      <c r="D38" s="6">
        <f>BOM!F840</f>
        <v>7.0</v>
      </c>
      <c r="E38" s="6">
        <f>BOM!J840</f>
        <v>7</v>
      </c>
      <c r="F38" s="5">
        <f>IFERROR(G38/E38,0)</f>
        <v>96</v>
      </c>
      <c r="G38" s="5">
        <f>BOM!L840</f>
        <v>672.0</v>
      </c>
      <c r="H38" t="s">
        <v>2708</v>
      </c>
      <c r="I38" t="s">
        <v>2714</v>
      </c>
      <c r="J38" t="s">
        <v>325</v>
      </c>
    </row>
    <row r="39" spans="1:10">
      <c r="A39" t="s">
        <v>2709</v>
      </c>
      <c r="B39" t="s">
        <v>2710</v>
      </c>
      <c r="C39" t="s">
        <v>164</v>
      </c>
      <c r="D39" s="6">
        <f>BOM!F839</f>
        <v>32.0</v>
      </c>
      <c r="E39" s="6">
        <f>BOM!J839</f>
        <v>32</v>
      </c>
      <c r="F39" s="5">
        <f>IFERROR(G39/E39,0)</f>
        <v>96</v>
      </c>
      <c r="G39" s="5">
        <f>BOM!L839</f>
        <v>3072.0</v>
      </c>
      <c r="H39" t="s">
        <v>2708</v>
      </c>
      <c r="I39" t="s">
        <v>2707</v>
      </c>
      <c r="J39" t="s">
        <v>325</v>
      </c>
    </row>
    <row r="40" spans="1:10">
      <c r="A40" t="s">
        <v>2727</v>
      </c>
      <c r="B40" t="s">
        <v>2728</v>
      </c>
      <c r="C40" t="s">
        <v>164</v>
      </c>
      <c r="D40" s="6">
        <f>BOM!F843</f>
        <v>1.0</v>
      </c>
      <c r="E40" s="6">
        <f>BOM!J843</f>
        <v>1</v>
      </c>
      <c r="F40" s="5">
        <f>IFERROR(G40/E40,0)</f>
        <v>165</v>
      </c>
      <c r="G40" s="5">
        <f>BOM!L843</f>
        <v>165.0</v>
      </c>
      <c r="H40" t="s">
        <v>2708</v>
      </c>
      <c r="I40" t="s">
        <v>2726</v>
      </c>
      <c r="J40" t="s">
        <v>325</v>
      </c>
    </row>
    <row r="41" spans="1:10">
      <c r="A41" t="s">
        <v>2723</v>
      </c>
      <c r="B41" t="s">
        <v>2724</v>
      </c>
      <c r="C41" t="s">
        <v>164</v>
      </c>
      <c r="D41" s="6">
        <f>BOM!F842</f>
        <v>3.0</v>
      </c>
      <c r="E41" s="6">
        <f>BOM!J842</f>
        <v>3</v>
      </c>
      <c r="F41" s="5">
        <f>IFERROR(G41/E41,0)</f>
        <v>165</v>
      </c>
      <c r="G41" s="5">
        <f>BOM!L842</f>
        <v>495.0</v>
      </c>
      <c r="H41" t="s">
        <v>2708</v>
      </c>
      <c r="I41" t="s">
        <v>2722</v>
      </c>
      <c r="J41" t="s">
        <v>325</v>
      </c>
    </row>
    <row r="42" spans="1:10">
      <c r="A42" t="s">
        <v>2719</v>
      </c>
      <c r="B42" t="s">
        <v>2720</v>
      </c>
      <c r="C42" t="s">
        <v>164</v>
      </c>
      <c r="D42" s="6">
        <f>BOM!F841</f>
        <v>2.0</v>
      </c>
      <c r="E42" s="6">
        <f>BOM!J841</f>
        <v>2</v>
      </c>
      <c r="F42" s="5">
        <f>IFERROR(G42/E42,0)</f>
        <v>165</v>
      </c>
      <c r="G42" s="5">
        <f>BOM!L841</f>
        <v>330.0</v>
      </c>
      <c r="H42" t="s">
        <v>2708</v>
      </c>
      <c r="I42" t="s">
        <v>2718</v>
      </c>
      <c r="J42" t="s">
        <v>325</v>
      </c>
    </row>
    <row r="43" spans="1:10">
      <c r="A43" t="s">
        <v>335</v>
      </c>
      <c r="B43" t="s">
        <v>336</v>
      </c>
      <c r="C43" t="s">
        <v>94</v>
      </c>
      <c r="D43" s="6">
        <f>BOM!F57</f>
        <v>800.0</v>
      </c>
      <c r="E43" s="6">
        <f>BOM!J57</f>
        <v>880</v>
      </c>
      <c r="F43" s="5">
        <f>IFERROR(G43/E43,0)</f>
        <v>1.8</v>
      </c>
      <c r="G43" s="5">
        <f>BOM!L57</f>
        <v>1584.0</v>
      </c>
      <c r="H43" t="s">
        <v>320</v>
      </c>
      <c r="I43" t="s">
        <v>334</v>
      </c>
      <c r="J43" t="s">
        <v>325</v>
      </c>
    </row>
    <row r="44" spans="1:10">
      <c r="A44" t="s">
        <v>2126</v>
      </c>
      <c r="B44" t="s">
        <v>2127</v>
      </c>
      <c r="C44" t="s">
        <v>243</v>
      </c>
      <c r="D44" s="6">
        <f>BOM!F624</f>
        <v>1.0</v>
      </c>
      <c r="E44" s="6">
        <f>BOM!J624</f>
        <v>1</v>
      </c>
      <c r="F44" s="5">
        <f>IFERROR(G44/E44,0)</f>
        <v>70</v>
      </c>
      <c r="G44" s="5">
        <f>BOM!L624</f>
        <v>70.0</v>
      </c>
      <c r="H44" t="s">
        <v>2043</v>
      </c>
      <c r="I44" t="s">
        <v>2125</v>
      </c>
      <c r="J44" t="s">
        <v>325</v>
      </c>
    </row>
    <row r="45" spans="1:10">
      <c r="A45" t="s">
        <v>781</v>
      </c>
      <c r="B45" t="s">
        <v>782</v>
      </c>
      <c r="C45" t="s">
        <v>94</v>
      </c>
      <c r="D45" s="6">
        <f>BOM!F169</f>
        <v>900.0</v>
      </c>
      <c r="E45" s="6">
        <f>BOM!J169</f>
        <v>996</v>
      </c>
      <c r="F45" s="5">
        <f>IFERROR(G45/E45,0)</f>
        <v>1.4</v>
      </c>
      <c r="G45" s="5">
        <f>BOM!L169</f>
        <v>1394.4</v>
      </c>
      <c r="H45" t="s">
        <v>761</v>
      </c>
      <c r="I45" t="s">
        <v>780</v>
      </c>
      <c r="J45" t="s">
        <v>325</v>
      </c>
    </row>
    <row r="46" spans="1:10">
      <c r="A46" t="s">
        <v>1417</v>
      </c>
      <c r="B46" t="s">
        <v>1418</v>
      </c>
      <c r="C46" t="s">
        <v>164</v>
      </c>
      <c r="D46" s="6">
        <f>BOM!F420</f>
        <v>114.0</v>
      </c>
      <c r="E46" s="6">
        <f>BOM!J420</f>
        <v>120</v>
      </c>
      <c r="F46" s="5">
        <f>IFERROR(G46/E46,0)</f>
        <v>0.52</v>
      </c>
      <c r="G46" s="5">
        <f>BOM!L420</f>
        <v>62.4</v>
      </c>
      <c r="H46" t="s">
        <v>1410</v>
      </c>
      <c r="I46" t="s">
        <v>1416</v>
      </c>
      <c r="J46" t="s">
        <v>325</v>
      </c>
    </row>
    <row r="47" spans="1:10">
      <c r="A47" t="s">
        <v>1424</v>
      </c>
      <c r="B47" t="s">
        <v>1425</v>
      </c>
      <c r="C47" t="s">
        <v>164</v>
      </c>
      <c r="D47" s="6">
        <f>BOM!F421</f>
        <v>75.0</v>
      </c>
      <c r="E47" s="6">
        <f>BOM!J421</f>
        <v>79</v>
      </c>
      <c r="F47" s="5">
        <f>IFERROR(G47/E47,0)</f>
        <v>0.4</v>
      </c>
      <c r="G47" s="5">
        <f>BOM!L421</f>
        <v>31.6</v>
      </c>
      <c r="H47" t="s">
        <v>1410</v>
      </c>
      <c r="I47" t="s">
        <v>1423</v>
      </c>
      <c r="J47" t="s">
        <v>325</v>
      </c>
    </row>
    <row r="48" spans="1:10">
      <c r="A48" t="s">
        <v>1427</v>
      </c>
      <c r="B48" t="s">
        <v>1428</v>
      </c>
      <c r="C48" t="s">
        <v>164</v>
      </c>
      <c r="D48" s="6">
        <f>BOM!F422</f>
        <v>38.0</v>
      </c>
      <c r="E48" s="6">
        <f>BOM!J422</f>
        <v>40</v>
      </c>
      <c r="F48" s="5">
        <f>IFERROR(G48/E48,0)</f>
        <v>0.4</v>
      </c>
      <c r="G48" s="5">
        <f>BOM!L422</f>
        <v>16.0</v>
      </c>
      <c r="H48" t="s">
        <v>1410</v>
      </c>
      <c r="I48" t="s">
        <v>1426</v>
      </c>
      <c r="J48" t="s">
        <v>325</v>
      </c>
    </row>
    <row r="49" spans="1:10">
      <c r="A49" t="s">
        <v>1444</v>
      </c>
      <c r="B49" t="s">
        <v>1445</v>
      </c>
      <c r="C49" t="s">
        <v>164</v>
      </c>
      <c r="D49" s="6">
        <f>BOM!F426</f>
        <v>17.0</v>
      </c>
      <c r="E49" s="6">
        <f>BOM!J426</f>
        <v>18</v>
      </c>
      <c r="F49" s="5">
        <f>IFERROR(G49/E49,0)</f>
        <v>1</v>
      </c>
      <c r="G49" s="5">
        <f>BOM!L426</f>
        <v>18.0</v>
      </c>
      <c r="H49" t="s">
        <v>1410</v>
      </c>
      <c r="I49" t="s">
        <v>1443</v>
      </c>
      <c r="J49" t="s">
        <v>325</v>
      </c>
    </row>
    <row r="50" spans="1:10">
      <c r="A50" t="s">
        <v>1447</v>
      </c>
      <c r="B50" t="s">
        <v>1448</v>
      </c>
      <c r="C50" t="s">
        <v>164</v>
      </c>
      <c r="D50" s="6">
        <f>BOM!F427</f>
        <v>16.0</v>
      </c>
      <c r="E50" s="6">
        <f>BOM!J427</f>
        <v>17</v>
      </c>
      <c r="F50" s="5">
        <f>IFERROR(G50/E50,0)</f>
        <v>0.7</v>
      </c>
      <c r="G50" s="5">
        <f>BOM!L427</f>
        <v>11.9</v>
      </c>
      <c r="H50" t="s">
        <v>1410</v>
      </c>
      <c r="I50" t="s">
        <v>1446</v>
      </c>
      <c r="J50" t="s">
        <v>325</v>
      </c>
    </row>
    <row r="51" spans="1:10">
      <c r="A51" t="s">
        <v>1450</v>
      </c>
      <c r="B51" t="s">
        <v>1451</v>
      </c>
      <c r="C51" t="s">
        <v>164</v>
      </c>
      <c r="D51" s="6">
        <f>BOM!F428</f>
        <v>6.0</v>
      </c>
      <c r="E51" s="6">
        <f>BOM!J428</f>
        <v>7</v>
      </c>
      <c r="F51" s="5">
        <f>IFERROR(G51/E51,0)</f>
        <v>0.6</v>
      </c>
      <c r="G51" s="5">
        <f>BOM!L428</f>
        <v>4.2</v>
      </c>
      <c r="H51" t="s">
        <v>1410</v>
      </c>
      <c r="I51" t="s">
        <v>1449</v>
      </c>
      <c r="J51" t="s">
        <v>325</v>
      </c>
    </row>
    <row r="52" spans="1:10">
      <c r="A52" t="s">
        <v>1464</v>
      </c>
      <c r="B52" t="s">
        <v>1465</v>
      </c>
      <c r="C52" t="s">
        <v>164</v>
      </c>
      <c r="D52" s="6">
        <f>BOM!F432</f>
        <v>3.0</v>
      </c>
      <c r="E52" s="6">
        <f>BOM!J432</f>
        <v>4</v>
      </c>
      <c r="F52" s="5">
        <f>IFERROR(G52/E52,0)</f>
        <v>2.64</v>
      </c>
      <c r="G52" s="5">
        <f>BOM!L432</f>
        <v>10.56</v>
      </c>
      <c r="H52" t="s">
        <v>1410</v>
      </c>
      <c r="I52" t="s">
        <v>1463</v>
      </c>
      <c r="J52" t="s">
        <v>325</v>
      </c>
    </row>
    <row r="53" spans="1:10">
      <c r="A53" t="s">
        <v>1467</v>
      </c>
      <c r="B53" t="s">
        <v>1468</v>
      </c>
      <c r="C53" t="s">
        <v>164</v>
      </c>
      <c r="D53" s="6">
        <f>BOM!F433</f>
        <v>7.0</v>
      </c>
      <c r="E53" s="6">
        <f>BOM!J433</f>
        <v>8</v>
      </c>
      <c r="F53" s="5">
        <f>IFERROR(G53/E53,0)</f>
        <v>1.6</v>
      </c>
      <c r="G53" s="5">
        <f>BOM!L433</f>
        <v>12.8</v>
      </c>
      <c r="H53" t="s">
        <v>1410</v>
      </c>
      <c r="I53" t="s">
        <v>1466</v>
      </c>
      <c r="J53" t="s">
        <v>325</v>
      </c>
    </row>
    <row r="54" spans="1:10">
      <c r="A54" t="s">
        <v>1470</v>
      </c>
      <c r="B54" t="s">
        <v>1471</v>
      </c>
      <c r="C54" t="s">
        <v>164</v>
      </c>
      <c r="D54" s="6">
        <f>BOM!F434</f>
        <v>2.0</v>
      </c>
      <c r="E54" s="6">
        <f>BOM!J434</f>
        <v>3</v>
      </c>
      <c r="F54" s="5">
        <f>IFERROR(G54/E54,0)</f>
        <v>1.3</v>
      </c>
      <c r="G54" s="5">
        <f>BOM!L434</f>
        <v>3.9</v>
      </c>
      <c r="H54" t="s">
        <v>1410</v>
      </c>
      <c r="I54" t="s">
        <v>1469</v>
      </c>
      <c r="J54" t="s">
        <v>325</v>
      </c>
    </row>
    <row r="55" spans="1:10">
      <c r="A55" t="s">
        <v>1484</v>
      </c>
      <c r="B55" t="s">
        <v>1485</v>
      </c>
      <c r="C55" t="s">
        <v>164</v>
      </c>
      <c r="D55" s="6">
        <f>BOM!F438</f>
        <v>9.0</v>
      </c>
      <c r="E55" s="6">
        <f>BOM!J438</f>
        <v>10</v>
      </c>
      <c r="F55" s="5">
        <f>IFERROR(G55/E55,0)</f>
        <v>5.5</v>
      </c>
      <c r="G55" s="5">
        <f>BOM!L438</f>
        <v>55.0</v>
      </c>
      <c r="H55" t="s">
        <v>1410</v>
      </c>
      <c r="I55" t="s">
        <v>1483</v>
      </c>
      <c r="J55" t="s">
        <v>325</v>
      </c>
    </row>
    <row r="56" spans="1:10">
      <c r="A56" t="s">
        <v>1487</v>
      </c>
      <c r="B56" t="s">
        <v>1488</v>
      </c>
      <c r="C56" t="s">
        <v>164</v>
      </c>
      <c r="D56" s="6">
        <f>BOM!F439</f>
        <v>15.0</v>
      </c>
      <c r="E56" s="6">
        <f>BOM!J439</f>
        <v>16</v>
      </c>
      <c r="F56" s="5">
        <f>IFERROR(G56/E56,0)</f>
        <v>3.4</v>
      </c>
      <c r="G56" s="5">
        <f>BOM!L439</f>
        <v>54.4</v>
      </c>
      <c r="H56" t="s">
        <v>1410</v>
      </c>
      <c r="I56" t="s">
        <v>1486</v>
      </c>
      <c r="J56" t="s">
        <v>325</v>
      </c>
    </row>
    <row r="57" spans="1:10">
      <c r="A57" t="s">
        <v>1490</v>
      </c>
      <c r="B57" t="s">
        <v>1491</v>
      </c>
      <c r="C57" t="s">
        <v>164</v>
      </c>
      <c r="D57" s="6">
        <f>BOM!F440</f>
        <v>3.0</v>
      </c>
      <c r="E57" s="6">
        <f>BOM!J440</f>
        <v>4</v>
      </c>
      <c r="F57" s="5">
        <f>IFERROR(G57/E57,0)</f>
        <v>3</v>
      </c>
      <c r="G57" s="5">
        <f>BOM!L440</f>
        <v>12.0</v>
      </c>
      <c r="H57" t="s">
        <v>1410</v>
      </c>
      <c r="I57" t="s">
        <v>1489</v>
      </c>
      <c r="J57" t="s">
        <v>325</v>
      </c>
    </row>
    <row r="58" spans="1:10">
      <c r="A58" t="s">
        <v>1504</v>
      </c>
      <c r="B58" t="s">
        <v>1505</v>
      </c>
      <c r="C58" t="s">
        <v>164</v>
      </c>
      <c r="D58" s="6">
        <f>BOM!F444</f>
        <v>4.0</v>
      </c>
      <c r="E58" s="6">
        <f>BOM!J444</f>
        <v>5</v>
      </c>
      <c r="F58" s="5">
        <f>IFERROR(G58/E58,0)</f>
        <v>10</v>
      </c>
      <c r="G58" s="5">
        <f>BOM!L444</f>
        <v>50.0</v>
      </c>
      <c r="H58" t="s">
        <v>1410</v>
      </c>
      <c r="I58" t="s">
        <v>1503</v>
      </c>
      <c r="J58" t="s">
        <v>325</v>
      </c>
    </row>
    <row r="59" spans="1:10">
      <c r="A59" t="s">
        <v>1507</v>
      </c>
      <c r="B59" t="s">
        <v>1508</v>
      </c>
      <c r="C59" t="s">
        <v>164</v>
      </c>
      <c r="D59" s="6">
        <f>BOM!F445</f>
        <v>6.0</v>
      </c>
      <c r="E59" s="6">
        <f>BOM!J445</f>
        <v>7</v>
      </c>
      <c r="F59" s="5">
        <f>IFERROR(G59/E59,0)</f>
        <v>6</v>
      </c>
      <c r="G59" s="5">
        <f>BOM!L445</f>
        <v>42.0</v>
      </c>
      <c r="H59" t="s">
        <v>1410</v>
      </c>
      <c r="I59" t="s">
        <v>1506</v>
      </c>
      <c r="J59" t="s">
        <v>325</v>
      </c>
    </row>
    <row r="60" spans="1:10">
      <c r="A60" t="s">
        <v>1510</v>
      </c>
      <c r="B60" t="s">
        <v>1511</v>
      </c>
      <c r="C60" t="s">
        <v>164</v>
      </c>
      <c r="D60" s="6">
        <f>BOM!F446</f>
        <v>2.0</v>
      </c>
      <c r="E60" s="6">
        <f>BOM!J446</f>
        <v>3</v>
      </c>
      <c r="F60" s="5">
        <f>IFERROR(G60/E60,0)</f>
        <v>5</v>
      </c>
      <c r="G60" s="5">
        <f>BOM!L446</f>
        <v>15.0</v>
      </c>
      <c r="H60" t="s">
        <v>1410</v>
      </c>
      <c r="I60" t="s">
        <v>1509</v>
      </c>
      <c r="J60" t="s">
        <v>325</v>
      </c>
    </row>
    <row r="61" spans="1:10">
      <c r="A61" t="s">
        <v>911</v>
      </c>
      <c r="B61" t="s">
        <v>912</v>
      </c>
      <c r="C61" t="s">
        <v>94</v>
      </c>
      <c r="D61" s="6">
        <f>BOM!F201+BOM!F205+BOM!F209+BOM!F211+BOM!F214+BOM!F216</f>
        <v>72.0</v>
      </c>
      <c r="E61" s="6">
        <f>BOM!J201+BOM!J205+BOM!J209+BOM!J211+BOM!J214+BOM!J216</f>
        <v>72</v>
      </c>
      <c r="F61" s="5">
        <f>IFERROR(G61/E61,0)</f>
        <v>260</v>
      </c>
      <c r="G61" s="5">
        <f>BOM!L201+BOM!L205+BOM!L209+BOM!L211+BOM!L214+BOM!L216</f>
        <v>18720.0</v>
      </c>
      <c r="H61" t="s">
        <v>3116</v>
      </c>
      <c r="I61" t="s">
        <v>3117</v>
      </c>
      <c r="J61" t="s">
        <v>99</v>
      </c>
    </row>
    <row r="62" spans="1:10">
      <c r="A62" t="s">
        <v>918</v>
      </c>
      <c r="B62" t="s">
        <v>919</v>
      </c>
      <c r="C62" t="s">
        <v>94</v>
      </c>
      <c r="D62" s="6">
        <f>BOM!F203+BOM!F207</f>
        <v>8.0</v>
      </c>
      <c r="E62" s="6">
        <f>BOM!J203+BOM!J207</f>
        <v>8</v>
      </c>
      <c r="F62" s="5">
        <f>IFERROR(G62/E62,0)</f>
        <v>420</v>
      </c>
      <c r="G62" s="5">
        <f>BOM!L203+BOM!L207</f>
        <v>3360.0</v>
      </c>
      <c r="H62" t="s">
        <v>3118</v>
      </c>
      <c r="I62" t="s">
        <v>3119</v>
      </c>
      <c r="J62" t="s">
        <v>99</v>
      </c>
    </row>
    <row r="63" spans="1:10">
      <c r="A63" t="s">
        <v>915</v>
      </c>
      <c r="B63" t="s">
        <v>916</v>
      </c>
      <c r="C63" t="s">
        <v>94</v>
      </c>
      <c r="D63" s="6">
        <f>BOM!F202+BOM!F206+BOM!F212</f>
        <v>31.0</v>
      </c>
      <c r="E63" s="6">
        <f>BOM!J202+BOM!J206+BOM!J212</f>
        <v>31</v>
      </c>
      <c r="F63" s="5">
        <f>IFERROR(G63/E63,0)</f>
        <v>200</v>
      </c>
      <c r="G63" s="5">
        <f>BOM!L202+BOM!L206+BOM!L212</f>
        <v>6200.0</v>
      </c>
      <c r="H63" t="s">
        <v>3120</v>
      </c>
      <c r="I63" t="s">
        <v>3121</v>
      </c>
      <c r="J63" t="s">
        <v>99</v>
      </c>
    </row>
    <row r="64" spans="1:10">
      <c r="A64" t="s">
        <v>956</v>
      </c>
      <c r="B64" t="s">
        <v>957</v>
      </c>
      <c r="C64" t="s">
        <v>164</v>
      </c>
      <c r="D64" s="6">
        <f>BOM!F219</f>
        <v>300.0</v>
      </c>
      <c r="E64" s="6">
        <f>BOM!J219</f>
        <v>300</v>
      </c>
      <c r="F64" s="5">
        <f>IFERROR(G64/E64,0)</f>
        <v>0.15</v>
      </c>
      <c r="G64" s="5">
        <f>BOM!L219</f>
        <v>45.0</v>
      </c>
      <c r="H64" t="s">
        <v>955</v>
      </c>
      <c r="I64" t="s">
        <v>954</v>
      </c>
      <c r="J64" t="s">
        <v>99</v>
      </c>
    </row>
    <row r="65" spans="1:10">
      <c r="A65" t="s">
        <v>960</v>
      </c>
      <c r="B65" t="s">
        <v>961</v>
      </c>
      <c r="C65" t="s">
        <v>164</v>
      </c>
      <c r="D65" s="6">
        <f>BOM!F220</f>
        <v>20.0</v>
      </c>
      <c r="E65" s="6">
        <f>BOM!J220</f>
        <v>20</v>
      </c>
      <c r="F65" s="5">
        <f>IFERROR(G65/E65,0)</f>
        <v>65</v>
      </c>
      <c r="G65" s="5">
        <f>BOM!L220</f>
        <v>1300.0</v>
      </c>
      <c r="H65" t="s">
        <v>955</v>
      </c>
      <c r="I65" t="s">
        <v>959</v>
      </c>
      <c r="J65" t="s">
        <v>99</v>
      </c>
    </row>
    <row r="66" spans="1:10">
      <c r="A66" t="s">
        <v>885</v>
      </c>
      <c r="B66" t="s">
        <v>886</v>
      </c>
      <c r="C66" t="s">
        <v>94</v>
      </c>
      <c r="D66" s="6">
        <f>BOM!F195</f>
        <v>1250.0</v>
      </c>
      <c r="E66" s="6">
        <f>BOM!J195</f>
        <v>1376</v>
      </c>
      <c r="F66" s="5">
        <f>IFERROR(G66/E66,0)</f>
        <v>1.6</v>
      </c>
      <c r="G66" s="5">
        <f>BOM!L195</f>
        <v>2201.6</v>
      </c>
      <c r="H66" t="s">
        <v>784</v>
      </c>
      <c r="I66" t="s">
        <v>884</v>
      </c>
      <c r="J66" t="s">
        <v>99</v>
      </c>
    </row>
    <row r="67" spans="1:10">
      <c r="A67" t="s">
        <v>2873</v>
      </c>
      <c r="B67" t="s">
        <v>2874</v>
      </c>
      <c r="C67" t="s">
        <v>94</v>
      </c>
      <c r="D67" s="6">
        <f>BOM!F880</f>
        <v>1200.0</v>
      </c>
      <c r="E67" s="6">
        <f>BOM!J880</f>
        <v>2000</v>
      </c>
      <c r="F67" s="5">
        <f>IFERROR(G67/E67,0)</f>
        <v>0.23</v>
      </c>
      <c r="G67" s="5">
        <f>BOM!L880</f>
        <v>460.0</v>
      </c>
      <c r="H67" t="s">
        <v>2872</v>
      </c>
      <c r="I67" t="s">
        <v>2871</v>
      </c>
      <c r="J67" t="s">
        <v>325</v>
      </c>
    </row>
    <row r="68" spans="1:10">
      <c r="A68" t="s">
        <v>893</v>
      </c>
      <c r="B68" t="s">
        <v>894</v>
      </c>
      <c r="C68" t="s">
        <v>779</v>
      </c>
      <c r="D68" s="6">
        <f>BOM!F197</f>
        <v>60.0</v>
      </c>
      <c r="E68" s="6">
        <f>BOM!J197</f>
        <v>60</v>
      </c>
      <c r="F68" s="5">
        <f>IFERROR(G68/E68,0)</f>
        <v>4</v>
      </c>
      <c r="G68" s="5">
        <f>BOM!L197</f>
        <v>240.0</v>
      </c>
      <c r="H68" t="s">
        <v>784</v>
      </c>
      <c r="I68" t="s">
        <v>892</v>
      </c>
      <c r="J68" t="s">
        <v>99</v>
      </c>
    </row>
    <row r="69" spans="1:10">
      <c r="A69" t="s">
        <v>2146</v>
      </c>
      <c r="B69" t="s">
        <v>2147</v>
      </c>
      <c r="C69" t="s">
        <v>164</v>
      </c>
      <c r="D69" s="6">
        <f>BOM!F629</f>
        <v>12.0</v>
      </c>
      <c r="E69" s="6">
        <f>BOM!J629</f>
        <v>12</v>
      </c>
      <c r="F69" s="5">
        <f>IFERROR(G69/E69,0)</f>
        <v>0.65</v>
      </c>
      <c r="G69" s="5">
        <f>BOM!L629</f>
        <v>7.8</v>
      </c>
      <c r="H69" t="s">
        <v>2043</v>
      </c>
      <c r="I69" t="s">
        <v>2145</v>
      </c>
      <c r="J69" t="s">
        <v>325</v>
      </c>
    </row>
    <row r="70" spans="1:10">
      <c r="A70" t="s">
        <v>2158</v>
      </c>
      <c r="B70" t="s">
        <v>2159</v>
      </c>
      <c r="C70" t="s">
        <v>164</v>
      </c>
      <c r="D70" s="6">
        <f>BOM!F632</f>
        <v>1.0</v>
      </c>
      <c r="E70" s="6">
        <f>BOM!J632</f>
        <v>1</v>
      </c>
      <c r="F70" s="5">
        <f>IFERROR(G70/E70,0)</f>
        <v>18</v>
      </c>
      <c r="G70" s="5">
        <f>BOM!L632</f>
        <v>18.0</v>
      </c>
      <c r="H70" t="s">
        <v>2043</v>
      </c>
      <c r="I70" t="s">
        <v>2157</v>
      </c>
      <c r="J70" t="s">
        <v>325</v>
      </c>
    </row>
    <row r="71" spans="1:10">
      <c r="A71" t="s">
        <v>2166</v>
      </c>
      <c r="B71" t="s">
        <v>2167</v>
      </c>
      <c r="C71" t="s">
        <v>164</v>
      </c>
      <c r="D71" s="6">
        <f>BOM!F634</f>
        <v>20.0</v>
      </c>
      <c r="E71" s="6">
        <f>BOM!J634</f>
        <v>20</v>
      </c>
      <c r="F71" s="5">
        <f>IFERROR(G71/E71,0)</f>
        <v>1.8</v>
      </c>
      <c r="G71" s="5">
        <f>BOM!L634</f>
        <v>36.0</v>
      </c>
      <c r="H71" t="s">
        <v>2043</v>
      </c>
      <c r="I71" t="s">
        <v>2165</v>
      </c>
      <c r="J71" t="s">
        <v>325</v>
      </c>
    </row>
    <row r="72" spans="1:10">
      <c r="A72" t="s">
        <v>2162</v>
      </c>
      <c r="B72" t="s">
        <v>2163</v>
      </c>
      <c r="C72" t="s">
        <v>94</v>
      </c>
      <c r="D72" s="6">
        <f>BOM!F633</f>
        <v>35.0</v>
      </c>
      <c r="E72" s="6">
        <f>BOM!J633</f>
        <v>42</v>
      </c>
      <c r="F72" s="5">
        <f>IFERROR(G72/E72,0)</f>
        <v>0.7</v>
      </c>
      <c r="G72" s="5">
        <f>BOM!L633</f>
        <v>29.4</v>
      </c>
      <c r="H72" t="s">
        <v>2043</v>
      </c>
      <c r="I72" t="s">
        <v>2161</v>
      </c>
      <c r="J72" t="s">
        <v>325</v>
      </c>
    </row>
    <row r="73" spans="1:10">
      <c r="A73" t="s">
        <v>2142</v>
      </c>
      <c r="B73" t="s">
        <v>2143</v>
      </c>
      <c r="C73" t="s">
        <v>94</v>
      </c>
      <c r="D73" s="6">
        <f>BOM!F628</f>
        <v>60.0</v>
      </c>
      <c r="E73" s="6">
        <f>BOM!J628</f>
        <v>70</v>
      </c>
      <c r="F73" s="5">
        <f>IFERROR(G73/E73,0)</f>
        <v>0.7</v>
      </c>
      <c r="G73" s="5">
        <f>BOM!L628</f>
        <v>49.0</v>
      </c>
      <c r="H73" t="s">
        <v>2043</v>
      </c>
      <c r="I73" t="s">
        <v>2141</v>
      </c>
      <c r="J73" t="s">
        <v>325</v>
      </c>
    </row>
    <row r="74" spans="1:10">
      <c r="A74" t="s">
        <v>2150</v>
      </c>
      <c r="B74" t="s">
        <v>2151</v>
      </c>
      <c r="C74" t="s">
        <v>164</v>
      </c>
      <c r="D74" s="6">
        <f>BOM!F630</f>
        <v>6.0</v>
      </c>
      <c r="E74" s="6">
        <f>BOM!J630</f>
        <v>6</v>
      </c>
      <c r="F74" s="5">
        <f>IFERROR(G74/E74,0)</f>
        <v>2</v>
      </c>
      <c r="G74" s="5">
        <f>BOM!L630</f>
        <v>12.0</v>
      </c>
      <c r="H74" t="s">
        <v>2043</v>
      </c>
      <c r="I74" t="s">
        <v>2149</v>
      </c>
      <c r="J74" t="s">
        <v>325</v>
      </c>
    </row>
    <row r="75" spans="1:10">
      <c r="A75" t="s">
        <v>2154</v>
      </c>
      <c r="B75" t="s">
        <v>2155</v>
      </c>
      <c r="C75" t="s">
        <v>164</v>
      </c>
      <c r="D75" s="6">
        <f>BOM!F631</f>
        <v>1.0</v>
      </c>
      <c r="E75" s="6">
        <f>BOM!J631</f>
        <v>1</v>
      </c>
      <c r="F75" s="5">
        <f>IFERROR(G75/E75,0)</f>
        <v>28</v>
      </c>
      <c r="G75" s="5">
        <f>BOM!L631</f>
        <v>28.0</v>
      </c>
      <c r="H75" t="s">
        <v>2043</v>
      </c>
      <c r="I75" t="s">
        <v>2153</v>
      </c>
      <c r="J75" t="s">
        <v>325</v>
      </c>
    </row>
    <row r="76" spans="1:10">
      <c r="A76" t="s">
        <v>794</v>
      </c>
      <c r="B76" t="s">
        <v>795</v>
      </c>
      <c r="C76" t="s">
        <v>112</v>
      </c>
      <c r="D76" s="6">
        <f>BOM!F172</f>
        <v>600.0</v>
      </c>
      <c r="E76" s="6">
        <f>BOM!J172</f>
        <v>660</v>
      </c>
      <c r="F76" s="5">
        <f>IFERROR(G76/E76,0)</f>
        <v>1.35</v>
      </c>
      <c r="G76" s="5">
        <f>BOM!L172</f>
        <v>891.0</v>
      </c>
      <c r="H76" t="s">
        <v>784</v>
      </c>
      <c r="I76" t="s">
        <v>793</v>
      </c>
      <c r="J76" t="s">
        <v>99</v>
      </c>
    </row>
    <row r="77" spans="1:10">
      <c r="A77" t="s">
        <v>237</v>
      </c>
      <c r="B77" t="s">
        <v>238</v>
      </c>
      <c r="C77" t="s">
        <v>164</v>
      </c>
      <c r="D77" s="6">
        <f>BOM!F35</f>
        <v>291.0</v>
      </c>
      <c r="E77" s="6">
        <f>BOM!J35</f>
        <v>300</v>
      </c>
      <c r="F77" s="5">
        <f>IFERROR(G77/E77,0)</f>
        <v>0.8</v>
      </c>
      <c r="G77" s="5">
        <f>BOM!L35</f>
        <v>240.0</v>
      </c>
      <c r="H77" t="s">
        <v>195</v>
      </c>
      <c r="I77" t="s">
        <v>236</v>
      </c>
      <c r="J77" t="s">
        <v>99</v>
      </c>
    </row>
    <row r="78" spans="1:10">
      <c r="A78" t="s">
        <v>2967</v>
      </c>
      <c r="B78" t="s">
        <v>2968</v>
      </c>
      <c r="C78" t="s">
        <v>112</v>
      </c>
      <c r="D78" s="6">
        <f>BOM!F905</f>
        <v>3797.0</v>
      </c>
      <c r="E78" s="6">
        <f>BOM!J905</f>
        <v>3797</v>
      </c>
      <c r="F78" s="5">
        <f>IFERROR(G78/E78,0)</f>
        <v>0.08</v>
      </c>
      <c r="G78" s="5">
        <f>BOM!L905</f>
        <v>303.76</v>
      </c>
      <c r="H78" t="s">
        <v>2930</v>
      </c>
      <c r="I78" t="s">
        <v>2966</v>
      </c>
      <c r="J78" t="s">
        <v>99</v>
      </c>
    </row>
    <row r="79" spans="1:10">
      <c r="A79" t="s">
        <v>310</v>
      </c>
      <c r="B79" t="s">
        <v>311</v>
      </c>
      <c r="C79" t="s">
        <v>164</v>
      </c>
      <c r="D79" s="6">
        <f>BOM!F52</f>
        <v>112.0</v>
      </c>
      <c r="E79" s="6">
        <f>BOM!J52</f>
        <v>112</v>
      </c>
      <c r="F79" s="5">
        <f>IFERROR(G79/E79,0)</f>
        <v>1.5</v>
      </c>
      <c r="G79" s="5">
        <f>BOM!L52</f>
        <v>168.0</v>
      </c>
      <c r="H79" t="s">
        <v>268</v>
      </c>
      <c r="I79" t="s">
        <v>309</v>
      </c>
      <c r="J79" t="s">
        <v>99</v>
      </c>
    </row>
    <row r="80" spans="1:10">
      <c r="A80" t="s">
        <v>448</v>
      </c>
      <c r="B80" t="s">
        <v>449</v>
      </c>
      <c r="C80" t="s">
        <v>94</v>
      </c>
      <c r="D80" s="6">
        <f>BOM!F84</f>
        <v>556.0</v>
      </c>
      <c r="E80" s="6">
        <f>BOM!J84</f>
        <v>590</v>
      </c>
      <c r="F80" s="5">
        <f>IFERROR(G80/E80,0)</f>
        <v>2.4</v>
      </c>
      <c r="G80" s="5">
        <f>BOM!L84</f>
        <v>1416.0</v>
      </c>
      <c r="H80" t="s">
        <v>414</v>
      </c>
      <c r="I80" t="s">
        <v>447</v>
      </c>
      <c r="J80" t="s">
        <v>325</v>
      </c>
    </row>
    <row r="81" spans="1:10">
      <c r="A81" t="s">
        <v>963</v>
      </c>
      <c r="B81" t="s">
        <v>964</v>
      </c>
      <c r="C81" t="s">
        <v>94</v>
      </c>
      <c r="D81" s="6">
        <f>BOM!F221</f>
        <v>100.0</v>
      </c>
      <c r="E81" s="6">
        <f>BOM!J221</f>
        <v>100</v>
      </c>
      <c r="F81" s="5">
        <f>IFERROR(G81/E81,0)</f>
        <v>18</v>
      </c>
      <c r="G81" s="5">
        <f>BOM!L221</f>
        <v>1800.0</v>
      </c>
      <c r="H81" t="s">
        <v>955</v>
      </c>
      <c r="I81" t="s">
        <v>962</v>
      </c>
      <c r="J81" t="s">
        <v>99</v>
      </c>
    </row>
    <row r="82" spans="1:10">
      <c r="A82" t="s">
        <v>269</v>
      </c>
      <c r="B82" t="s">
        <v>270</v>
      </c>
      <c r="C82" t="s">
        <v>164</v>
      </c>
      <c r="D82" s="6">
        <f>BOM!F42+BOM!F43</f>
        <v>1958.686</v>
      </c>
      <c r="E82" s="6">
        <f>BOM!J42+BOM!J43</f>
        <v>2057</v>
      </c>
      <c r="F82" s="5">
        <f>IFERROR(G82/E82,0)</f>
        <v>2.65</v>
      </c>
      <c r="G82" s="5">
        <f>BOM!L42+BOM!L43</f>
        <v>5451.05</v>
      </c>
      <c r="H82" t="s">
        <v>268</v>
      </c>
      <c r="I82" t="s">
        <v>3122</v>
      </c>
      <c r="J82" t="s">
        <v>99</v>
      </c>
    </row>
    <row r="83" spans="1:10">
      <c r="A83" t="s">
        <v>1692</v>
      </c>
      <c r="B83" t="s">
        <v>1693</v>
      </c>
      <c r="C83" t="s">
        <v>164</v>
      </c>
      <c r="D83" s="6">
        <f>BOM!F499</f>
        <v>8.0</v>
      </c>
      <c r="E83" s="6">
        <f>BOM!J499</f>
        <v>8</v>
      </c>
      <c r="F83" s="5">
        <f>IFERROR(G83/E83,0)</f>
        <v>20</v>
      </c>
      <c r="G83" s="5">
        <f>BOM!L499</f>
        <v>160.0</v>
      </c>
      <c r="H83" t="s">
        <v>1674</v>
      </c>
      <c r="I83" t="s">
        <v>1691</v>
      </c>
      <c r="J83" t="s">
        <v>325</v>
      </c>
    </row>
    <row r="84" spans="1:10">
      <c r="A84" t="s">
        <v>3015</v>
      </c>
      <c r="B84" t="s">
        <v>3016</v>
      </c>
      <c r="C84" t="s">
        <v>164</v>
      </c>
      <c r="D84" s="6">
        <f>BOM!F916</f>
        <v>7.0</v>
      </c>
      <c r="E84" s="6">
        <f>BOM!J916</f>
        <v>7</v>
      </c>
      <c r="F84" s="5">
        <f>IFERROR(G84/E84,0)</f>
        <v>18</v>
      </c>
      <c r="G84" s="5">
        <f>BOM!L916</f>
        <v>126.0</v>
      </c>
      <c r="H84" t="s">
        <v>3009</v>
      </c>
      <c r="I84" t="s">
        <v>3014</v>
      </c>
      <c r="J84" t="s">
        <v>325</v>
      </c>
    </row>
    <row r="85" spans="1:10">
      <c r="A85" t="s">
        <v>3027</v>
      </c>
      <c r="B85" t="s">
        <v>3028</v>
      </c>
      <c r="C85" t="s">
        <v>164</v>
      </c>
      <c r="D85" s="6">
        <f>BOM!F919</f>
        <v>8.0</v>
      </c>
      <c r="E85" s="6">
        <f>BOM!J919</f>
        <v>8</v>
      </c>
      <c r="F85" s="5">
        <f>IFERROR(G85/E85,0)</f>
        <v>18</v>
      </c>
      <c r="G85" s="5">
        <f>BOM!L919</f>
        <v>144.0</v>
      </c>
      <c r="H85" t="s">
        <v>3009</v>
      </c>
      <c r="I85" t="s">
        <v>3026</v>
      </c>
      <c r="J85" t="s">
        <v>325</v>
      </c>
    </row>
    <row r="86" spans="1:10">
      <c r="A86" t="s">
        <v>2912</v>
      </c>
      <c r="B86" t="s">
        <v>2913</v>
      </c>
      <c r="C86" t="s">
        <v>164</v>
      </c>
      <c r="D86" s="6">
        <f>BOM!F891</f>
        <v>1.0</v>
      </c>
      <c r="E86" s="6">
        <f>BOM!J891</f>
        <v>1</v>
      </c>
      <c r="F86" s="5">
        <f>IFERROR(G86/E86,0)</f>
        <v>800</v>
      </c>
      <c r="G86" s="5">
        <f>BOM!L891</f>
        <v>800.0</v>
      </c>
      <c r="H86" t="s">
        <v>2900</v>
      </c>
      <c r="I86" t="s">
        <v>2911</v>
      </c>
      <c r="J86" t="s">
        <v>99</v>
      </c>
    </row>
    <row r="87" spans="1:10">
      <c r="A87" t="s">
        <v>444</v>
      </c>
      <c r="B87" t="s">
        <v>445</v>
      </c>
      <c r="C87" t="s">
        <v>94</v>
      </c>
      <c r="D87" s="6">
        <f>BOM!F83</f>
        <v>278.0</v>
      </c>
      <c r="E87" s="6">
        <f>BOM!J83</f>
        <v>300</v>
      </c>
      <c r="F87" s="5">
        <f>IFERROR(G87/E87,0)</f>
        <v>13</v>
      </c>
      <c r="G87" s="5">
        <f>BOM!L83</f>
        <v>3900.0</v>
      </c>
      <c r="H87" t="s">
        <v>414</v>
      </c>
      <c r="I87" t="s">
        <v>443</v>
      </c>
      <c r="J87" t="s">
        <v>325</v>
      </c>
    </row>
    <row r="88" spans="1:10">
      <c r="A88" t="s">
        <v>452</v>
      </c>
      <c r="B88" t="s">
        <v>453</v>
      </c>
      <c r="C88" t="s">
        <v>164</v>
      </c>
      <c r="D88" s="6">
        <f>BOM!F85</f>
        <v>28.0</v>
      </c>
      <c r="E88" s="6">
        <f>BOM!J85</f>
        <v>28</v>
      </c>
      <c r="F88" s="5">
        <f>IFERROR(G88/E88,0)</f>
        <v>9</v>
      </c>
      <c r="G88" s="5">
        <f>BOM!L85</f>
        <v>252.0</v>
      </c>
      <c r="H88" t="s">
        <v>414</v>
      </c>
      <c r="I88" t="s">
        <v>451</v>
      </c>
      <c r="J88" t="s">
        <v>325</v>
      </c>
    </row>
    <row r="89" spans="1:10">
      <c r="A89" t="s">
        <v>456</v>
      </c>
      <c r="B89" t="s">
        <v>457</v>
      </c>
      <c r="C89" t="s">
        <v>164</v>
      </c>
      <c r="D89" s="6">
        <f>BOM!F86</f>
        <v>24.0</v>
      </c>
      <c r="E89" s="6">
        <f>BOM!J86</f>
        <v>24</v>
      </c>
      <c r="F89" s="5">
        <f>IFERROR(G89/E89,0)</f>
        <v>16</v>
      </c>
      <c r="G89" s="5">
        <f>BOM!L86</f>
        <v>384.0</v>
      </c>
      <c r="H89" t="s">
        <v>414</v>
      </c>
      <c r="I89" t="s">
        <v>455</v>
      </c>
      <c r="J89" t="s">
        <v>325</v>
      </c>
    </row>
    <row r="90" spans="1:10">
      <c r="A90" t="s">
        <v>424</v>
      </c>
      <c r="B90" t="s">
        <v>425</v>
      </c>
      <c r="C90" t="s">
        <v>112</v>
      </c>
      <c r="D90" s="6">
        <f>BOM!F78</f>
        <v>3912.0</v>
      </c>
      <c r="E90" s="6">
        <f>BOM!J78</f>
        <v>4128</v>
      </c>
      <c r="F90" s="5">
        <f>IFERROR(G90/E90,0)</f>
        <v>1.15</v>
      </c>
      <c r="G90" s="5">
        <f>BOM!L78</f>
        <v>4747.2</v>
      </c>
      <c r="H90" t="s">
        <v>414</v>
      </c>
      <c r="I90" t="s">
        <v>423</v>
      </c>
      <c r="J90" t="s">
        <v>325</v>
      </c>
    </row>
    <row r="91" spans="1:10">
      <c r="A91" t="s">
        <v>1551</v>
      </c>
      <c r="B91" t="s">
        <v>1552</v>
      </c>
      <c r="C91" t="s">
        <v>94</v>
      </c>
      <c r="D91" s="6">
        <f>BOM!F458</f>
        <v>25.0</v>
      </c>
      <c r="E91" s="6">
        <f>BOM!J458</f>
        <v>30</v>
      </c>
      <c r="F91" s="5">
        <f>IFERROR(G91/E91,0)</f>
        <v>0.85</v>
      </c>
      <c r="G91" s="5">
        <f>BOM!L458</f>
        <v>25.5</v>
      </c>
      <c r="H91" t="s">
        <v>1520</v>
      </c>
      <c r="I91" t="s">
        <v>1550</v>
      </c>
      <c r="J91" t="s">
        <v>325</v>
      </c>
    </row>
    <row r="92" spans="1:10">
      <c r="A92" t="s">
        <v>1554</v>
      </c>
      <c r="B92" t="s">
        <v>1555</v>
      </c>
      <c r="C92" t="s">
        <v>164</v>
      </c>
      <c r="D92" s="6">
        <f>BOM!F459</f>
        <v>10.0</v>
      </c>
      <c r="E92" s="6">
        <f>BOM!J459</f>
        <v>10</v>
      </c>
      <c r="F92" s="5">
        <f>IFERROR(G92/E92,0)</f>
        <v>2</v>
      </c>
      <c r="G92" s="5">
        <f>BOM!L459</f>
        <v>20.0</v>
      </c>
      <c r="H92" t="s">
        <v>1520</v>
      </c>
      <c r="I92" t="s">
        <v>1553</v>
      </c>
      <c r="J92" t="s">
        <v>325</v>
      </c>
    </row>
    <row r="93" spans="1:10">
      <c r="A93" t="s">
        <v>1542</v>
      </c>
      <c r="B93" t="s">
        <v>1543</v>
      </c>
      <c r="C93" t="s">
        <v>1540</v>
      </c>
      <c r="D93" s="6">
        <f>BOM!F455</f>
        <v>2.0</v>
      </c>
      <c r="E93" s="6">
        <f>BOM!J455</f>
        <v>2</v>
      </c>
      <c r="F93" s="5">
        <f>IFERROR(G93/E93,0)</f>
        <v>12</v>
      </c>
      <c r="G93" s="5">
        <f>BOM!L455</f>
        <v>24.0</v>
      </c>
      <c r="H93" t="s">
        <v>1520</v>
      </c>
      <c r="I93" t="s">
        <v>1541</v>
      </c>
      <c r="J93" t="s">
        <v>325</v>
      </c>
    </row>
    <row r="94" spans="1:10">
      <c r="A94" t="s">
        <v>1411</v>
      </c>
      <c r="B94" t="s">
        <v>1412</v>
      </c>
      <c r="C94" t="s">
        <v>94</v>
      </c>
      <c r="D94" s="6">
        <f>BOM!F419</f>
        <v>742.0</v>
      </c>
      <c r="E94" s="6">
        <f>BOM!J419</f>
        <v>820</v>
      </c>
      <c r="F94" s="5">
        <f>IFERROR(G94/E94,0)</f>
        <v>0.8</v>
      </c>
      <c r="G94" s="5">
        <f>BOM!L419</f>
        <v>656.0</v>
      </c>
      <c r="H94" t="s">
        <v>1410</v>
      </c>
      <c r="I94" t="s">
        <v>1409</v>
      </c>
      <c r="J94" t="s">
        <v>325</v>
      </c>
    </row>
    <row r="95" spans="1:10">
      <c r="A95" t="s">
        <v>1440</v>
      </c>
      <c r="B95" t="s">
        <v>1441</v>
      </c>
      <c r="C95" t="s">
        <v>94</v>
      </c>
      <c r="D95" s="6">
        <f>BOM!F425</f>
        <v>157.0</v>
      </c>
      <c r="E95" s="6">
        <f>BOM!J425</f>
        <v>180</v>
      </c>
      <c r="F95" s="5">
        <f>IFERROR(G95/E95,0)</f>
        <v>1.1</v>
      </c>
      <c r="G95" s="5">
        <f>BOM!L425</f>
        <v>198.0</v>
      </c>
      <c r="H95" t="s">
        <v>1410</v>
      </c>
      <c r="I95" t="s">
        <v>1439</v>
      </c>
      <c r="J95" t="s">
        <v>325</v>
      </c>
    </row>
    <row r="96" spans="1:10">
      <c r="A96" t="s">
        <v>1460</v>
      </c>
      <c r="B96" t="s">
        <v>1461</v>
      </c>
      <c r="C96" t="s">
        <v>94</v>
      </c>
      <c r="D96" s="6">
        <f>BOM!F431</f>
        <v>64.0</v>
      </c>
      <c r="E96" s="6">
        <f>BOM!J431</f>
        <v>80</v>
      </c>
      <c r="F96" s="5">
        <f>IFERROR(G96/E96,0)</f>
        <v>2</v>
      </c>
      <c r="G96" s="5">
        <f>BOM!L431</f>
        <v>160.0</v>
      </c>
      <c r="H96" t="s">
        <v>1410</v>
      </c>
      <c r="I96" t="s">
        <v>1459</v>
      </c>
      <c r="J96" t="s">
        <v>325</v>
      </c>
    </row>
    <row r="97" spans="1:10">
      <c r="A97" t="s">
        <v>1480</v>
      </c>
      <c r="B97" t="s">
        <v>1481</v>
      </c>
      <c r="C97" t="s">
        <v>94</v>
      </c>
      <c r="D97" s="6">
        <f>BOM!F437</f>
        <v>141.0</v>
      </c>
      <c r="E97" s="6">
        <f>BOM!J437</f>
        <v>160</v>
      </c>
      <c r="F97" s="5">
        <f>IFERROR(G97/E97,0)</f>
        <v>4.8</v>
      </c>
      <c r="G97" s="5">
        <f>BOM!L437</f>
        <v>768.0</v>
      </c>
      <c r="H97" t="s">
        <v>1410</v>
      </c>
      <c r="I97" t="s">
        <v>1479</v>
      </c>
      <c r="J97" t="s">
        <v>325</v>
      </c>
    </row>
    <row r="98" spans="1:10">
      <c r="A98" t="s">
        <v>1500</v>
      </c>
      <c r="B98" t="s">
        <v>1501</v>
      </c>
      <c r="C98" t="s">
        <v>94</v>
      </c>
      <c r="D98" s="6">
        <f>BOM!F443</f>
        <v>59.0</v>
      </c>
      <c r="E98" s="6">
        <f>BOM!J443</f>
        <v>70</v>
      </c>
      <c r="F98" s="5">
        <f>IFERROR(G98/E98,0)</f>
        <v>7.5</v>
      </c>
      <c r="G98" s="5">
        <f>BOM!L443</f>
        <v>525.0</v>
      </c>
      <c r="H98" t="s">
        <v>1410</v>
      </c>
      <c r="I98" t="s">
        <v>1499</v>
      </c>
      <c r="J98" t="s">
        <v>325</v>
      </c>
    </row>
    <row r="99" spans="1:10">
      <c r="A99" t="s">
        <v>1532</v>
      </c>
      <c r="B99" t="s">
        <v>1533</v>
      </c>
      <c r="C99" t="s">
        <v>164</v>
      </c>
      <c r="D99" s="6">
        <f>BOM!F452</f>
        <v>2.0</v>
      </c>
      <c r="E99" s="6">
        <f>BOM!J452</f>
        <v>2</v>
      </c>
      <c r="F99" s="5">
        <f>IFERROR(G99/E99,0)</f>
        <v>5</v>
      </c>
      <c r="G99" s="5">
        <f>BOM!L452</f>
        <v>10.0</v>
      </c>
      <c r="H99" t="s">
        <v>1520</v>
      </c>
      <c r="I99" t="s">
        <v>1531</v>
      </c>
      <c r="J99" t="s">
        <v>325</v>
      </c>
    </row>
    <row r="100" spans="1:10">
      <c r="A100" t="s">
        <v>1529</v>
      </c>
      <c r="B100" t="s">
        <v>1530</v>
      </c>
      <c r="C100" t="s">
        <v>164</v>
      </c>
      <c r="D100" s="6">
        <f>BOM!F451</f>
        <v>2.0</v>
      </c>
      <c r="E100" s="6">
        <f>BOM!J451</f>
        <v>2</v>
      </c>
      <c r="F100" s="5">
        <f>IFERROR(G100/E100,0)</f>
        <v>5</v>
      </c>
      <c r="G100" s="5">
        <f>BOM!L451</f>
        <v>10.0</v>
      </c>
      <c r="H100" t="s">
        <v>1520</v>
      </c>
      <c r="I100" t="s">
        <v>1528</v>
      </c>
      <c r="J100" t="s">
        <v>325</v>
      </c>
    </row>
    <row r="101" spans="1:10">
      <c r="A101" t="s">
        <v>1526</v>
      </c>
      <c r="B101" t="s">
        <v>1527</v>
      </c>
      <c r="C101" t="s">
        <v>164</v>
      </c>
      <c r="D101" s="6">
        <f>BOM!F450</f>
        <v>4.0</v>
      </c>
      <c r="E101" s="6">
        <f>BOM!J450</f>
        <v>4</v>
      </c>
      <c r="F101" s="5">
        <f>IFERROR(G101/E101,0)</f>
        <v>8</v>
      </c>
      <c r="G101" s="5">
        <f>BOM!L450</f>
        <v>32.0</v>
      </c>
      <c r="H101" t="s">
        <v>1520</v>
      </c>
      <c r="I101" t="s">
        <v>1525</v>
      </c>
      <c r="J101" t="s">
        <v>325</v>
      </c>
    </row>
    <row r="102" spans="1:10">
      <c r="A102" t="s">
        <v>1548</v>
      </c>
      <c r="B102" t="s">
        <v>1549</v>
      </c>
      <c r="C102" t="s">
        <v>94</v>
      </c>
      <c r="D102" s="6">
        <f>BOM!F457</f>
        <v>25.0</v>
      </c>
      <c r="E102" s="6">
        <f>BOM!J457</f>
        <v>30</v>
      </c>
      <c r="F102" s="5">
        <f>IFERROR(G102/E102,0)</f>
        <v>1.4</v>
      </c>
      <c r="G102" s="5">
        <f>BOM!L457</f>
        <v>42.0</v>
      </c>
      <c r="H102" t="s">
        <v>1520</v>
      </c>
      <c r="I102" t="s">
        <v>1547</v>
      </c>
      <c r="J102" t="s">
        <v>325</v>
      </c>
    </row>
    <row r="103" spans="1:10">
      <c r="A103" t="s">
        <v>3090</v>
      </c>
      <c r="B103" t="s">
        <v>3091</v>
      </c>
      <c r="C103" t="s">
        <v>1378</v>
      </c>
      <c r="D103" s="6">
        <f>BOM!F937</f>
        <v>1.0</v>
      </c>
      <c r="E103" s="6">
        <f>BOM!J937</f>
        <v>1</v>
      </c>
      <c r="F103" s="5">
        <f>IFERROR(G103/E103,0)</f>
        <v>180</v>
      </c>
      <c r="G103" s="5">
        <f>BOM!L937</f>
        <v>180.0</v>
      </c>
      <c r="H103" t="s">
        <v>3060</v>
      </c>
      <c r="I103" t="s">
        <v>3089</v>
      </c>
      <c r="J103" t="s">
        <v>325</v>
      </c>
    </row>
    <row r="104" spans="1:10">
      <c r="A104" t="s">
        <v>1538</v>
      </c>
      <c r="B104" t="s">
        <v>1539</v>
      </c>
      <c r="C104" t="s">
        <v>1540</v>
      </c>
      <c r="D104" s="6">
        <f>BOM!F454</f>
        <v>3.0</v>
      </c>
      <c r="E104" s="6">
        <f>BOM!J454</f>
        <v>3</v>
      </c>
      <c r="F104" s="5">
        <f>IFERROR(G104/E104,0)</f>
        <v>18</v>
      </c>
      <c r="G104" s="5">
        <f>BOM!L454</f>
        <v>54.0</v>
      </c>
      <c r="H104" t="s">
        <v>1520</v>
      </c>
      <c r="I104" t="s">
        <v>1537</v>
      </c>
      <c r="J104" t="s">
        <v>325</v>
      </c>
    </row>
    <row r="105" spans="1:10">
      <c r="A105" t="s">
        <v>1545</v>
      </c>
      <c r="B105" t="s">
        <v>1546</v>
      </c>
      <c r="C105" t="s">
        <v>164</v>
      </c>
      <c r="D105" s="6">
        <f>BOM!F456</f>
        <v>500.0</v>
      </c>
      <c r="E105" s="6">
        <f>BOM!J456</f>
        <v>500</v>
      </c>
      <c r="F105" s="5">
        <f>IFERROR(G105/E105,0)</f>
        <v>0.12</v>
      </c>
      <c r="G105" s="5">
        <f>BOM!L456</f>
        <v>60.0</v>
      </c>
      <c r="H105" t="s">
        <v>1520</v>
      </c>
      <c r="I105" t="s">
        <v>1544</v>
      </c>
      <c r="J105" t="s">
        <v>325</v>
      </c>
    </row>
    <row r="106" spans="1:10">
      <c r="A106" t="s">
        <v>3001</v>
      </c>
      <c r="B106" t="s">
        <v>3002</v>
      </c>
      <c r="C106" t="s">
        <v>164</v>
      </c>
      <c r="D106" s="6">
        <f>BOM!F913</f>
        <v>1.0</v>
      </c>
      <c r="E106" s="6">
        <f>BOM!J913</f>
        <v>1</v>
      </c>
      <c r="F106" s="5">
        <f>IFERROR(G106/E106,0)</f>
        <v>5</v>
      </c>
      <c r="G106" s="5">
        <f>BOM!L913</f>
        <v>5.0</v>
      </c>
      <c r="H106" t="s">
        <v>1410</v>
      </c>
      <c r="I106" t="s">
        <v>3000</v>
      </c>
      <c r="J106" t="s">
        <v>325</v>
      </c>
    </row>
    <row r="107" spans="1:10">
      <c r="A107" t="s">
        <v>2997</v>
      </c>
      <c r="B107" t="s">
        <v>2998</v>
      </c>
      <c r="C107" t="s">
        <v>164</v>
      </c>
      <c r="D107" s="6">
        <f>BOM!F912</f>
        <v>6.0</v>
      </c>
      <c r="E107" s="6">
        <f>BOM!J912</f>
        <v>6</v>
      </c>
      <c r="F107" s="5">
        <f>IFERROR(G107/E107,0)</f>
        <v>5</v>
      </c>
      <c r="G107" s="5">
        <f>BOM!L912</f>
        <v>30.0</v>
      </c>
      <c r="H107" t="s">
        <v>1410</v>
      </c>
      <c r="I107" t="s">
        <v>2996</v>
      </c>
      <c r="J107" t="s">
        <v>325</v>
      </c>
    </row>
    <row r="108" spans="1:10">
      <c r="A108" t="s">
        <v>2991</v>
      </c>
      <c r="B108" t="s">
        <v>2992</v>
      </c>
      <c r="C108" t="s">
        <v>164</v>
      </c>
      <c r="D108" s="6">
        <f>BOM!F911</f>
        <v>31.0</v>
      </c>
      <c r="E108" s="6">
        <f>BOM!J911</f>
        <v>31</v>
      </c>
      <c r="F108" s="5">
        <f>IFERROR(G108/E108,0)</f>
        <v>8</v>
      </c>
      <c r="G108" s="5">
        <f>BOM!L911</f>
        <v>248.0</v>
      </c>
      <c r="H108" t="s">
        <v>1410</v>
      </c>
      <c r="I108" t="s">
        <v>2990</v>
      </c>
      <c r="J108" t="s">
        <v>325</v>
      </c>
    </row>
    <row r="109" spans="1:10">
      <c r="A109" t="s">
        <v>3005</v>
      </c>
      <c r="B109" t="s">
        <v>3006</v>
      </c>
      <c r="C109" t="s">
        <v>164</v>
      </c>
      <c r="D109" s="6">
        <f>BOM!F914</f>
        <v>5.0</v>
      </c>
      <c r="E109" s="6">
        <f>BOM!J914</f>
        <v>5</v>
      </c>
      <c r="F109" s="5">
        <f>IFERROR(G109/E109,0)</f>
        <v>8</v>
      </c>
      <c r="G109" s="5">
        <f>BOM!L914</f>
        <v>40.0</v>
      </c>
      <c r="H109" t="s">
        <v>1410</v>
      </c>
      <c r="I109" t="s">
        <v>3004</v>
      </c>
      <c r="J109" t="s">
        <v>325</v>
      </c>
    </row>
    <row r="110" spans="1:10">
      <c r="A110" t="s">
        <v>1521</v>
      </c>
      <c r="B110" t="s">
        <v>1522</v>
      </c>
      <c r="C110" t="s">
        <v>164</v>
      </c>
      <c r="D110" s="6">
        <f>BOM!F449</f>
        <v>3.0</v>
      </c>
      <c r="E110" s="6">
        <f>BOM!J449</f>
        <v>3</v>
      </c>
      <c r="F110" s="5">
        <f>IFERROR(G110/E110,0)</f>
        <v>15</v>
      </c>
      <c r="G110" s="5">
        <f>BOM!L449</f>
        <v>45.0</v>
      </c>
      <c r="H110" t="s">
        <v>1520</v>
      </c>
      <c r="I110" t="s">
        <v>1519</v>
      </c>
      <c r="J110" t="s">
        <v>325</v>
      </c>
    </row>
    <row r="111" spans="1:10">
      <c r="A111" t="s">
        <v>246</v>
      </c>
      <c r="B111" t="s">
        <v>247</v>
      </c>
      <c r="C111" t="s">
        <v>248</v>
      </c>
      <c r="D111" s="6">
        <f>BOM!F37</f>
        <v>20.0</v>
      </c>
      <c r="E111" s="6">
        <f>BOM!J37</f>
        <v>20</v>
      </c>
      <c r="F111" s="5">
        <f>IFERROR(G111/E111,0)</f>
        <v>18</v>
      </c>
      <c r="G111" s="5">
        <f>BOM!L37</f>
        <v>360.0</v>
      </c>
      <c r="H111" t="s">
        <v>195</v>
      </c>
      <c r="I111" t="s">
        <v>245</v>
      </c>
      <c r="J111" t="s">
        <v>99</v>
      </c>
    </row>
    <row r="112" spans="1:10">
      <c r="A112" t="s">
        <v>1535</v>
      </c>
      <c r="B112" t="s">
        <v>1536</v>
      </c>
      <c r="C112" t="s">
        <v>164</v>
      </c>
      <c r="D112" s="6">
        <f>BOM!F453</f>
        <v>12.0</v>
      </c>
      <c r="E112" s="6">
        <f>BOM!J453</f>
        <v>12</v>
      </c>
      <c r="F112" s="5">
        <f>IFERROR(G112/E112,0)</f>
        <v>25</v>
      </c>
      <c r="G112" s="5">
        <f>BOM!L453</f>
        <v>300.0</v>
      </c>
      <c r="H112" t="s">
        <v>1520</v>
      </c>
      <c r="I112" t="s">
        <v>1534</v>
      </c>
      <c r="J112" t="s">
        <v>325</v>
      </c>
    </row>
    <row r="113" spans="1:10">
      <c r="A113" t="s">
        <v>1595</v>
      </c>
      <c r="B113" t="s">
        <v>1596</v>
      </c>
      <c r="C113" t="s">
        <v>164</v>
      </c>
      <c r="D113" s="6">
        <f>BOM!F469</f>
        <v>8.0</v>
      </c>
      <c r="E113" s="6">
        <f>BOM!J469</f>
        <v>9</v>
      </c>
      <c r="F113" s="5">
        <f>IFERROR(G113/E113,0)</f>
        <v>3.0</v>
      </c>
      <c r="G113" s="5">
        <f>BOM!L469</f>
        <v>27.0</v>
      </c>
      <c r="H113" t="s">
        <v>1589</v>
      </c>
      <c r="I113" t="s">
        <v>1594</v>
      </c>
      <c r="J113" t="s">
        <v>325</v>
      </c>
    </row>
    <row r="114" spans="1:10">
      <c r="A114" t="s">
        <v>1604</v>
      </c>
      <c r="B114" t="s">
        <v>1605</v>
      </c>
      <c r="C114" t="s">
        <v>164</v>
      </c>
      <c r="D114" s="6">
        <f>BOM!F472</f>
        <v>2.0</v>
      </c>
      <c r="E114" s="6">
        <f>BOM!J472</f>
        <v>3</v>
      </c>
      <c r="F114" s="5">
        <f>IFERROR(G114/E114,0)</f>
        <v>7.0</v>
      </c>
      <c r="G114" s="5">
        <f>BOM!L472</f>
        <v>21.0</v>
      </c>
      <c r="H114" t="s">
        <v>1589</v>
      </c>
      <c r="I114" t="s">
        <v>1603</v>
      </c>
      <c r="J114" t="s">
        <v>325</v>
      </c>
    </row>
    <row r="115" spans="1:10">
      <c r="A115" t="s">
        <v>1601</v>
      </c>
      <c r="B115" t="s">
        <v>1602</v>
      </c>
      <c r="C115" t="s">
        <v>164</v>
      </c>
      <c r="D115" s="6">
        <f>BOM!F471</f>
        <v>12.0</v>
      </c>
      <c r="E115" s="6">
        <f>BOM!J471</f>
        <v>13</v>
      </c>
      <c r="F115" s="5">
        <f>IFERROR(G115/E115,0)</f>
        <v>2.0</v>
      </c>
      <c r="G115" s="5">
        <f>BOM!L471</f>
        <v>26.0</v>
      </c>
      <c r="H115" t="s">
        <v>1589</v>
      </c>
      <c r="I115" t="s">
        <v>1600</v>
      </c>
      <c r="J115" t="s">
        <v>325</v>
      </c>
    </row>
    <row r="116" spans="1:10">
      <c r="A116" t="s">
        <v>1590</v>
      </c>
      <c r="B116" t="s">
        <v>1591</v>
      </c>
      <c r="C116" t="s">
        <v>164</v>
      </c>
      <c r="D116" s="6">
        <f>BOM!F468</f>
        <v>12.0</v>
      </c>
      <c r="E116" s="6">
        <f>BOM!J468</f>
        <v>13</v>
      </c>
      <c r="F116" s="5">
        <f>IFERROR(G116/E116,0)</f>
        <v>4.0</v>
      </c>
      <c r="G116" s="5">
        <f>BOM!L468</f>
        <v>52.0</v>
      </c>
      <c r="H116" t="s">
        <v>1589</v>
      </c>
      <c r="I116" t="s">
        <v>1588</v>
      </c>
      <c r="J116" t="s">
        <v>325</v>
      </c>
    </row>
    <row r="117" spans="1:10">
      <c r="A117" t="s">
        <v>1598</v>
      </c>
      <c r="B117" t="s">
        <v>1599</v>
      </c>
      <c r="C117" t="s">
        <v>164</v>
      </c>
      <c r="D117" s="6">
        <f>BOM!F470</f>
        <v>7.0</v>
      </c>
      <c r="E117" s="6">
        <f>BOM!J470</f>
        <v>8</v>
      </c>
      <c r="F117" s="5">
        <f>IFERROR(G117/E117,0)</f>
        <v>4.0</v>
      </c>
      <c r="G117" s="5">
        <f>BOM!L470</f>
        <v>32.0</v>
      </c>
      <c r="H117" t="s">
        <v>1589</v>
      </c>
      <c r="I117" t="s">
        <v>1597</v>
      </c>
      <c r="J117" t="s">
        <v>325</v>
      </c>
    </row>
    <row r="118" spans="1:10">
      <c r="A118" t="s">
        <v>1611</v>
      </c>
      <c r="B118" t="s">
        <v>1612</v>
      </c>
      <c r="C118" t="s">
        <v>164</v>
      </c>
      <c r="D118" s="6">
        <f>BOM!F474</f>
        <v>12.0</v>
      </c>
      <c r="E118" s="6">
        <f>BOM!J474</f>
        <v>13</v>
      </c>
      <c r="F118" s="5">
        <f>IFERROR(G118/E118,0)</f>
        <v>4.62</v>
      </c>
      <c r="G118" s="5">
        <f>BOM!L474</f>
        <v>60.06</v>
      </c>
      <c r="H118" t="s">
        <v>1589</v>
      </c>
      <c r="I118" t="s">
        <v>1610</v>
      </c>
      <c r="J118" t="s">
        <v>325</v>
      </c>
    </row>
    <row r="119" spans="1:10">
      <c r="A119" t="s">
        <v>1623</v>
      </c>
      <c r="B119" t="s">
        <v>1624</v>
      </c>
      <c r="C119" t="s">
        <v>164</v>
      </c>
      <c r="D119" s="6">
        <f>BOM!F478</f>
        <v>4.0</v>
      </c>
      <c r="E119" s="6">
        <f>BOM!J478</f>
        <v>5</v>
      </c>
      <c r="F119" s="5">
        <f>IFERROR(G119/E119,0)</f>
        <v>10.78</v>
      </c>
      <c r="G119" s="5">
        <f>BOM!L478</f>
        <v>53.9</v>
      </c>
      <c r="H119" t="s">
        <v>1589</v>
      </c>
      <c r="I119" t="s">
        <v>1622</v>
      </c>
      <c r="J119" t="s">
        <v>325</v>
      </c>
    </row>
    <row r="120" spans="1:10">
      <c r="A120" t="s">
        <v>1620</v>
      </c>
      <c r="B120" t="s">
        <v>1621</v>
      </c>
      <c r="C120" t="s">
        <v>164</v>
      </c>
      <c r="D120" s="6">
        <f>BOM!F477</f>
        <v>20.0</v>
      </c>
      <c r="E120" s="6">
        <f>BOM!J477</f>
        <v>21</v>
      </c>
      <c r="F120" s="5">
        <f>IFERROR(G120/E120,0)</f>
        <v>3.08</v>
      </c>
      <c r="G120" s="5">
        <f>BOM!L477</f>
        <v>64.68</v>
      </c>
      <c r="H120" t="s">
        <v>1589</v>
      </c>
      <c r="I120" t="s">
        <v>1619</v>
      </c>
      <c r="J120" t="s">
        <v>325</v>
      </c>
    </row>
    <row r="121" spans="1:10">
      <c r="A121" t="s">
        <v>1607</v>
      </c>
      <c r="B121" t="s">
        <v>1608</v>
      </c>
      <c r="C121" t="s">
        <v>164</v>
      </c>
      <c r="D121" s="6">
        <f>BOM!F473</f>
        <v>15.0</v>
      </c>
      <c r="E121" s="6">
        <f>BOM!J473</f>
        <v>16</v>
      </c>
      <c r="F121" s="5">
        <f>IFERROR(G121/E121,0)</f>
        <v>6.16</v>
      </c>
      <c r="G121" s="5">
        <f>BOM!L473</f>
        <v>98.56</v>
      </c>
      <c r="H121" t="s">
        <v>1589</v>
      </c>
      <c r="I121" t="s">
        <v>1606</v>
      </c>
      <c r="J121" t="s">
        <v>325</v>
      </c>
    </row>
    <row r="122" spans="1:10">
      <c r="A122" t="s">
        <v>1617</v>
      </c>
      <c r="B122" t="s">
        <v>1618</v>
      </c>
      <c r="C122" t="s">
        <v>164</v>
      </c>
      <c r="D122" s="6">
        <f>BOM!F476</f>
        <v>8.0</v>
      </c>
      <c r="E122" s="6">
        <f>BOM!J476</f>
        <v>9</v>
      </c>
      <c r="F122" s="5">
        <f>IFERROR(G122/E122,0)</f>
        <v>6.16</v>
      </c>
      <c r="G122" s="5">
        <f>BOM!L476</f>
        <v>55.44</v>
      </c>
      <c r="H122" t="s">
        <v>1589</v>
      </c>
      <c r="I122" t="s">
        <v>1616</v>
      </c>
      <c r="J122" t="s">
        <v>325</v>
      </c>
    </row>
    <row r="123" spans="1:10">
      <c r="A123" t="s">
        <v>1614</v>
      </c>
      <c r="B123" t="s">
        <v>1615</v>
      </c>
      <c r="C123" t="s">
        <v>164</v>
      </c>
      <c r="D123" s="6">
        <f>BOM!F475</f>
        <v>6.0</v>
      </c>
      <c r="E123" s="6">
        <f>BOM!J475</f>
        <v>7</v>
      </c>
      <c r="F123" s="5">
        <f>IFERROR(G123/E123,0)</f>
        <v>7.7</v>
      </c>
      <c r="G123" s="5">
        <f>BOM!L475</f>
        <v>53.9</v>
      </c>
      <c r="H123" t="s">
        <v>1589</v>
      </c>
      <c r="I123" t="s">
        <v>1613</v>
      </c>
      <c r="J123" t="s">
        <v>325</v>
      </c>
    </row>
    <row r="124" spans="1:10">
      <c r="A124" t="s">
        <v>1630</v>
      </c>
      <c r="B124" t="s">
        <v>1631</v>
      </c>
      <c r="C124" t="s">
        <v>164</v>
      </c>
      <c r="D124" s="6">
        <f>BOM!F480</f>
        <v>8.0</v>
      </c>
      <c r="E124" s="6">
        <f>BOM!J480</f>
        <v>9</v>
      </c>
      <c r="F124" s="5">
        <f>IFERROR(G124/E124,0)</f>
        <v>6.45</v>
      </c>
      <c r="G124" s="5">
        <f>BOM!L480</f>
        <v>58.05</v>
      </c>
      <c r="H124" t="s">
        <v>1589</v>
      </c>
      <c r="I124" t="s">
        <v>1629</v>
      </c>
      <c r="J124" t="s">
        <v>325</v>
      </c>
    </row>
    <row r="125" spans="1:10">
      <c r="A125" t="s">
        <v>1639</v>
      </c>
      <c r="B125" t="s">
        <v>1640</v>
      </c>
      <c r="C125" t="s">
        <v>164</v>
      </c>
      <c r="D125" s="6">
        <f>BOM!F483</f>
        <v>4.0</v>
      </c>
      <c r="E125" s="6">
        <f>BOM!J483</f>
        <v>5</v>
      </c>
      <c r="F125" s="5">
        <f>IFERROR(G125/E125,0)</f>
        <v>15.06</v>
      </c>
      <c r="G125" s="5">
        <f>BOM!L483</f>
        <v>75.3</v>
      </c>
      <c r="H125" t="s">
        <v>1589</v>
      </c>
      <c r="I125" t="s">
        <v>1638</v>
      </c>
      <c r="J125" t="s">
        <v>325</v>
      </c>
    </row>
    <row r="126" spans="1:10">
      <c r="A126" t="s">
        <v>1636</v>
      </c>
      <c r="B126" t="s">
        <v>1637</v>
      </c>
      <c r="C126" t="s">
        <v>164</v>
      </c>
      <c r="D126" s="6">
        <f>BOM!F482</f>
        <v>12.0</v>
      </c>
      <c r="E126" s="6">
        <f>BOM!J482</f>
        <v>13</v>
      </c>
      <c r="F126" s="5">
        <f>IFERROR(G126/E126,0)</f>
        <v>4.3</v>
      </c>
      <c r="G126" s="5">
        <f>BOM!L482</f>
        <v>55.9</v>
      </c>
      <c r="H126" t="s">
        <v>1589</v>
      </c>
      <c r="I126" t="s">
        <v>1635</v>
      </c>
      <c r="J126" t="s">
        <v>325</v>
      </c>
    </row>
    <row r="127" spans="1:10">
      <c r="A127" t="s">
        <v>1626</v>
      </c>
      <c r="B127" t="s">
        <v>1627</v>
      </c>
      <c r="C127" t="s">
        <v>164</v>
      </c>
      <c r="D127" s="6">
        <f>BOM!F479</f>
        <v>8.0</v>
      </c>
      <c r="E127" s="6">
        <f>BOM!J479</f>
        <v>9</v>
      </c>
      <c r="F127" s="5">
        <f>IFERROR(G127/E127,0)</f>
        <v>8.61</v>
      </c>
      <c r="G127" s="5">
        <f>BOM!L479</f>
        <v>77.49</v>
      </c>
      <c r="H127" t="s">
        <v>1589</v>
      </c>
      <c r="I127" t="s">
        <v>1625</v>
      </c>
      <c r="J127" t="s">
        <v>325</v>
      </c>
    </row>
    <row r="128" spans="1:10">
      <c r="A128" t="s">
        <v>1633</v>
      </c>
      <c r="B128" t="s">
        <v>1634</v>
      </c>
      <c r="C128" t="s">
        <v>164</v>
      </c>
      <c r="D128" s="6">
        <f>BOM!F481</f>
        <v>4.0</v>
      </c>
      <c r="E128" s="6">
        <f>BOM!J481</f>
        <v>5</v>
      </c>
      <c r="F128" s="5">
        <f>IFERROR(G128/E128,0)</f>
        <v>8.61</v>
      </c>
      <c r="G128" s="5">
        <f>BOM!L481</f>
        <v>43.05</v>
      </c>
      <c r="H128" t="s">
        <v>1589</v>
      </c>
      <c r="I128" t="s">
        <v>1632</v>
      </c>
      <c r="J128" t="s">
        <v>325</v>
      </c>
    </row>
    <row r="129" spans="1:10">
      <c r="A129" t="s">
        <v>1646</v>
      </c>
      <c r="B129" t="s">
        <v>1647</v>
      </c>
      <c r="C129" t="s">
        <v>164</v>
      </c>
      <c r="D129" s="6">
        <f>BOM!F485</f>
        <v>10.0</v>
      </c>
      <c r="E129" s="6">
        <f>BOM!J485</f>
        <v>11</v>
      </c>
      <c r="F129" s="5">
        <f>IFERROR(G129/E129,0)</f>
        <v>8.49</v>
      </c>
      <c r="G129" s="5">
        <f>BOM!L485</f>
        <v>93.39</v>
      </c>
      <c r="H129" t="s">
        <v>1589</v>
      </c>
      <c r="I129" t="s">
        <v>1645</v>
      </c>
      <c r="J129" t="s">
        <v>325</v>
      </c>
    </row>
    <row r="130" spans="1:10">
      <c r="A130" t="s">
        <v>1655</v>
      </c>
      <c r="B130" t="s">
        <v>1656</v>
      </c>
      <c r="C130" t="s">
        <v>164</v>
      </c>
      <c r="D130" s="6">
        <f>BOM!F488</f>
        <v>2.0</v>
      </c>
      <c r="E130" s="6">
        <f>BOM!J488</f>
        <v>3</v>
      </c>
      <c r="F130" s="5">
        <f>IFERROR(G130/E130,0)</f>
        <v>19.8</v>
      </c>
      <c r="G130" s="5">
        <f>BOM!L488</f>
        <v>59.4</v>
      </c>
      <c r="H130" t="s">
        <v>1589</v>
      </c>
      <c r="I130" t="s">
        <v>1654</v>
      </c>
      <c r="J130" t="s">
        <v>325</v>
      </c>
    </row>
    <row r="131" spans="1:10">
      <c r="A131" t="s">
        <v>1652</v>
      </c>
      <c r="B131" t="s">
        <v>1653</v>
      </c>
      <c r="C131" t="s">
        <v>164</v>
      </c>
      <c r="D131" s="6">
        <f>BOM!F487</f>
        <v>12.0</v>
      </c>
      <c r="E131" s="6">
        <f>BOM!J487</f>
        <v>13</v>
      </c>
      <c r="F131" s="5">
        <f>IFERROR(G131/E131,0)</f>
        <v>5.66</v>
      </c>
      <c r="G131" s="5">
        <f>BOM!L487</f>
        <v>73.58</v>
      </c>
      <c r="H131" t="s">
        <v>1589</v>
      </c>
      <c r="I131" t="s">
        <v>1651</v>
      </c>
      <c r="J131" t="s">
        <v>325</v>
      </c>
    </row>
    <row r="132" spans="1:10">
      <c r="A132" t="s">
        <v>1642</v>
      </c>
      <c r="B132" t="s">
        <v>1643</v>
      </c>
      <c r="C132" t="s">
        <v>164</v>
      </c>
      <c r="D132" s="6">
        <f>BOM!F484</f>
        <v>8.0</v>
      </c>
      <c r="E132" s="6">
        <f>BOM!J484</f>
        <v>9</v>
      </c>
      <c r="F132" s="5">
        <f>IFERROR(G132/E132,0)</f>
        <v>11.31</v>
      </c>
      <c r="G132" s="5">
        <f>BOM!L484</f>
        <v>101.79</v>
      </c>
      <c r="H132" t="s">
        <v>1589</v>
      </c>
      <c r="I132" t="s">
        <v>1641</v>
      </c>
      <c r="J132" t="s">
        <v>325</v>
      </c>
    </row>
    <row r="133" spans="1:10">
      <c r="A133" t="s">
        <v>1649</v>
      </c>
      <c r="B133" t="s">
        <v>1650</v>
      </c>
      <c r="C133" t="s">
        <v>164</v>
      </c>
      <c r="D133" s="6">
        <f>BOM!F486</f>
        <v>4.0</v>
      </c>
      <c r="E133" s="6">
        <f>BOM!J486</f>
        <v>5</v>
      </c>
      <c r="F133" s="5">
        <f>IFERROR(G133/E133,0)</f>
        <v>14.14</v>
      </c>
      <c r="G133" s="5">
        <f>BOM!L486</f>
        <v>70.7</v>
      </c>
      <c r="H133" t="s">
        <v>1589</v>
      </c>
      <c r="I133" t="s">
        <v>1648</v>
      </c>
      <c r="J133" t="s">
        <v>325</v>
      </c>
    </row>
    <row r="134" spans="1:10">
      <c r="A134" t="s">
        <v>1662</v>
      </c>
      <c r="B134" t="s">
        <v>1663</v>
      </c>
      <c r="C134" t="s">
        <v>164</v>
      </c>
      <c r="D134" s="6">
        <f>BOM!F490</f>
        <v>12.0</v>
      </c>
      <c r="E134" s="6">
        <f>BOM!J490</f>
        <v>13</v>
      </c>
      <c r="F134" s="5">
        <f>IFERROR(G134/E134,0)</f>
        <v>13.06</v>
      </c>
      <c r="G134" s="5">
        <f>BOM!L490</f>
        <v>169.78</v>
      </c>
      <c r="H134" t="s">
        <v>1589</v>
      </c>
      <c r="I134" t="s">
        <v>1661</v>
      </c>
      <c r="J134" t="s">
        <v>325</v>
      </c>
    </row>
    <row r="135" spans="1:10">
      <c r="A135" t="s">
        <v>1671</v>
      </c>
      <c r="B135" t="s">
        <v>1672</v>
      </c>
      <c r="C135" t="s">
        <v>164</v>
      </c>
      <c r="D135" s="6">
        <f>BOM!F493</f>
        <v>3.0</v>
      </c>
      <c r="E135" s="6">
        <f>BOM!J493</f>
        <v>4</v>
      </c>
      <c r="F135" s="5">
        <f>IFERROR(G135/E135,0)</f>
        <v>30.48</v>
      </c>
      <c r="G135" s="5">
        <f>BOM!L493</f>
        <v>121.92</v>
      </c>
      <c r="H135" t="s">
        <v>1589</v>
      </c>
      <c r="I135" t="s">
        <v>1670</v>
      </c>
      <c r="J135" t="s">
        <v>325</v>
      </c>
    </row>
    <row r="136" spans="1:10">
      <c r="A136" t="s">
        <v>1668</v>
      </c>
      <c r="B136" t="s">
        <v>1669</v>
      </c>
      <c r="C136" t="s">
        <v>164</v>
      </c>
      <c r="D136" s="6">
        <f>BOM!F492</f>
        <v>18.0</v>
      </c>
      <c r="E136" s="6">
        <f>BOM!J492</f>
        <v>19</v>
      </c>
      <c r="F136" s="5">
        <f>IFERROR(G136/E136,0)</f>
        <v>8.71</v>
      </c>
      <c r="G136" s="5">
        <f>BOM!L492</f>
        <v>165.49</v>
      </c>
      <c r="H136" t="s">
        <v>1589</v>
      </c>
      <c r="I136" t="s">
        <v>1667</v>
      </c>
      <c r="J136" t="s">
        <v>325</v>
      </c>
    </row>
    <row r="137" spans="1:10">
      <c r="A137" t="s">
        <v>1658</v>
      </c>
      <c r="B137" t="s">
        <v>1659</v>
      </c>
      <c r="C137" t="s">
        <v>164</v>
      </c>
      <c r="D137" s="6">
        <f>BOM!F489</f>
        <v>4.0</v>
      </c>
      <c r="E137" s="6">
        <f>BOM!J489</f>
        <v>5</v>
      </c>
      <c r="F137" s="5">
        <f>IFERROR(G137/E137,0)</f>
        <v>17.42</v>
      </c>
      <c r="G137" s="5">
        <f>BOM!L489</f>
        <v>87.1</v>
      </c>
      <c r="H137" t="s">
        <v>1589</v>
      </c>
      <c r="I137" t="s">
        <v>1657</v>
      </c>
      <c r="J137" t="s">
        <v>325</v>
      </c>
    </row>
    <row r="138" spans="1:10">
      <c r="A138" t="s">
        <v>1665</v>
      </c>
      <c r="B138" t="s">
        <v>1666</v>
      </c>
      <c r="C138" t="s">
        <v>164</v>
      </c>
      <c r="D138" s="6">
        <f>BOM!F491</f>
        <v>6.0</v>
      </c>
      <c r="E138" s="6">
        <f>BOM!J491</f>
        <v>7</v>
      </c>
      <c r="F138" s="5">
        <f>IFERROR(G138/E138,0)</f>
        <v>21.77</v>
      </c>
      <c r="G138" s="5">
        <f>BOM!L491</f>
        <v>152.39</v>
      </c>
      <c r="H138" t="s">
        <v>1589</v>
      </c>
      <c r="I138" t="s">
        <v>1664</v>
      </c>
      <c r="J138" t="s">
        <v>325</v>
      </c>
    </row>
    <row r="139" spans="1:10">
      <c r="A139" t="s">
        <v>3042</v>
      </c>
      <c r="B139" t="s">
        <v>3043</v>
      </c>
      <c r="C139" t="s">
        <v>1378</v>
      </c>
      <c r="D139" s="6">
        <f>BOM!F923</f>
        <v>1.0</v>
      </c>
      <c r="E139" s="6">
        <f>BOM!J923</f>
        <v>1</v>
      </c>
      <c r="F139" s="5">
        <f>IFERROR(G139/E139,0)</f>
        <v>250</v>
      </c>
      <c r="G139" s="5">
        <f>BOM!L923</f>
        <v>250.0</v>
      </c>
      <c r="H139" t="s">
        <v>3033</v>
      </c>
      <c r="I139" t="s">
        <v>3041</v>
      </c>
      <c r="J139" t="s">
        <v>325</v>
      </c>
    </row>
    <row r="140" spans="1:10">
      <c r="A140" t="s">
        <v>3045</v>
      </c>
      <c r="B140" t="s">
        <v>3046</v>
      </c>
      <c r="C140" t="s">
        <v>94</v>
      </c>
      <c r="D140" s="6">
        <f>BOM!F924</f>
        <v>20.0</v>
      </c>
      <c r="E140" s="6">
        <f>BOM!J924</f>
        <v>20</v>
      </c>
      <c r="F140" s="5">
        <f>IFERROR(G140/E140,0)</f>
        <v>1.5</v>
      </c>
      <c r="G140" s="5">
        <f>BOM!L924</f>
        <v>30.0</v>
      </c>
      <c r="H140" t="s">
        <v>3033</v>
      </c>
      <c r="I140" t="s">
        <v>3044</v>
      </c>
      <c r="J140" t="s">
        <v>325</v>
      </c>
    </row>
    <row r="141" spans="1:10">
      <c r="A141" t="s">
        <v>3039</v>
      </c>
      <c r="B141" t="s">
        <v>3040</v>
      </c>
      <c r="C141" t="s">
        <v>94</v>
      </c>
      <c r="D141" s="6">
        <f>BOM!F922</f>
        <v>25.0</v>
      </c>
      <c r="E141" s="6">
        <f>BOM!J922</f>
        <v>25</v>
      </c>
      <c r="F141" s="5">
        <f>IFERROR(G141/E141,0)</f>
        <v>8</v>
      </c>
      <c r="G141" s="5">
        <f>BOM!L922</f>
        <v>200.0</v>
      </c>
      <c r="H141" t="s">
        <v>3033</v>
      </c>
      <c r="I141" t="s">
        <v>3038</v>
      </c>
      <c r="J141" t="s">
        <v>325</v>
      </c>
    </row>
    <row r="142" spans="1:10">
      <c r="A142" t="s">
        <v>3034</v>
      </c>
      <c r="B142" t="s">
        <v>3035</v>
      </c>
      <c r="C142" t="s">
        <v>164</v>
      </c>
      <c r="D142" s="6">
        <f>BOM!F921</f>
        <v>1.0</v>
      </c>
      <c r="E142" s="6">
        <f>BOM!J921</f>
        <v>1</v>
      </c>
      <c r="F142" s="5">
        <f>IFERROR(G142/E142,0)</f>
        <v>850</v>
      </c>
      <c r="G142" s="5">
        <f>BOM!L921</f>
        <v>850.0</v>
      </c>
      <c r="H142" t="s">
        <v>3033</v>
      </c>
      <c r="I142" t="s">
        <v>3032</v>
      </c>
      <c r="J142" t="s">
        <v>325</v>
      </c>
    </row>
    <row r="143" spans="1:10">
      <c r="A143" t="s">
        <v>1767</v>
      </c>
      <c r="B143" t="s">
        <v>1768</v>
      </c>
      <c r="C143" t="s">
        <v>164</v>
      </c>
      <c r="D143" s="6">
        <f>BOM!F521+BOM!F527+BOM!F554</f>
        <v>3.0</v>
      </c>
      <c r="E143" s="6">
        <f>BOM!J521+BOM!J527+BOM!J554</f>
        <v>3</v>
      </c>
      <c r="F143" s="5">
        <f>IFERROR(G143/E143,0)</f>
        <v>24</v>
      </c>
      <c r="G143" s="5">
        <f>BOM!L521+BOM!L527+BOM!L554</f>
        <v>72.0</v>
      </c>
      <c r="H143" t="s">
        <v>3110</v>
      </c>
      <c r="I143" t="s">
        <v>3123</v>
      </c>
      <c r="J143" t="s">
        <v>325</v>
      </c>
    </row>
    <row r="144" spans="1:10">
      <c r="A144" t="s">
        <v>1810</v>
      </c>
      <c r="B144" t="s">
        <v>1811</v>
      </c>
      <c r="C144" t="s">
        <v>164</v>
      </c>
      <c r="D144" s="6">
        <f>BOM!F533</f>
        <v>1.0</v>
      </c>
      <c r="E144" s="6">
        <f>BOM!J533</f>
        <v>1</v>
      </c>
      <c r="F144" s="5">
        <f>IFERROR(G144/E144,0)</f>
        <v>24</v>
      </c>
      <c r="G144" s="5">
        <f>BOM!L533</f>
        <v>24.0</v>
      </c>
      <c r="H144" t="s">
        <v>1801</v>
      </c>
      <c r="I144" t="s">
        <v>1809</v>
      </c>
      <c r="J144" t="s">
        <v>325</v>
      </c>
    </row>
    <row r="145" spans="1:10">
      <c r="A145" t="s">
        <v>1746</v>
      </c>
      <c r="B145" t="s">
        <v>1747</v>
      </c>
      <c r="C145" t="s">
        <v>164</v>
      </c>
      <c r="D145" s="6">
        <f>BOM!F515+BOM!F518+BOM!F524+BOM!F536+BOM!F539+BOM!F542+BOM!F545+BOM!F551+BOM!F557</f>
        <v>9.0</v>
      </c>
      <c r="E145" s="6">
        <f>BOM!J515+BOM!J518+BOM!J524+BOM!J536+BOM!J539+BOM!J542+BOM!J545+BOM!J551+BOM!J557</f>
        <v>9</v>
      </c>
      <c r="F145" s="5">
        <f>IFERROR(G145/E145,0)</f>
        <v>24</v>
      </c>
      <c r="G145" s="5">
        <f>BOM!L515+BOM!L518+BOM!L524+BOM!L536+BOM!L539+BOM!L542+BOM!L545+BOM!L551+BOM!L557</f>
        <v>216.0</v>
      </c>
      <c r="H145" s="3" t="s">
        <v>3124</v>
      </c>
      <c r="I145" t="s">
        <v>3125</v>
      </c>
      <c r="J145" t="s">
        <v>325</v>
      </c>
    </row>
    <row r="146" spans="1:10">
      <c r="A146" t="s">
        <v>1797</v>
      </c>
      <c r="B146" t="s">
        <v>1798</v>
      </c>
      <c r="C146" t="s">
        <v>164</v>
      </c>
      <c r="D146" s="6">
        <f>BOM!F530+BOM!F548</f>
        <v>2.0</v>
      </c>
      <c r="E146" s="6">
        <f>BOM!J530+BOM!J548</f>
        <v>2</v>
      </c>
      <c r="F146" s="5">
        <f>IFERROR(G146/E146,0)</f>
        <v>24</v>
      </c>
      <c r="G146" s="5">
        <f>BOM!L530+BOM!L548</f>
        <v>48.0</v>
      </c>
      <c r="H146" t="s">
        <v>3126</v>
      </c>
      <c r="I146" t="s">
        <v>3127</v>
      </c>
      <c r="J146" t="s">
        <v>325</v>
      </c>
    </row>
    <row r="147" spans="1:10">
      <c r="A147" t="s">
        <v>2881</v>
      </c>
      <c r="B147" t="s">
        <v>2882</v>
      </c>
      <c r="C147" t="s">
        <v>164</v>
      </c>
      <c r="D147" s="6">
        <f>BOM!F882</f>
        <v>8.0</v>
      </c>
      <c r="E147" s="6">
        <f>BOM!J882</f>
        <v>8</v>
      </c>
      <c r="F147" s="5">
        <f>IFERROR(G147/E147,0)</f>
        <v>5</v>
      </c>
      <c r="G147" s="5">
        <f>BOM!L882</f>
        <v>40.0</v>
      </c>
      <c r="H147" t="s">
        <v>2872</v>
      </c>
      <c r="I147" t="s">
        <v>2880</v>
      </c>
      <c r="J147" t="s">
        <v>325</v>
      </c>
    </row>
    <row r="148" spans="1:10">
      <c r="A148" t="s">
        <v>2887</v>
      </c>
      <c r="B148" t="s">
        <v>2888</v>
      </c>
      <c r="C148" t="s">
        <v>164</v>
      </c>
      <c r="D148" s="6">
        <f>BOM!F884</f>
        <v>1.0</v>
      </c>
      <c r="E148" s="6">
        <f>BOM!J884</f>
        <v>1</v>
      </c>
      <c r="F148" s="5">
        <f>IFERROR(G148/E148,0)</f>
        <v>110</v>
      </c>
      <c r="G148" s="5">
        <f>BOM!L884</f>
        <v>110.0</v>
      </c>
      <c r="H148" t="s">
        <v>2872</v>
      </c>
      <c r="I148" t="s">
        <v>2886</v>
      </c>
      <c r="J148" t="s">
        <v>325</v>
      </c>
    </row>
    <row r="149" spans="1:10">
      <c r="A149" t="s">
        <v>2890</v>
      </c>
      <c r="B149" t="s">
        <v>2891</v>
      </c>
      <c r="C149" t="s">
        <v>94</v>
      </c>
      <c r="D149" s="6">
        <f>BOM!F885</f>
        <v>80.0</v>
      </c>
      <c r="E149" s="6">
        <f>BOM!J885</f>
        <v>80</v>
      </c>
      <c r="F149" s="5">
        <f>IFERROR(G149/E149,0)</f>
        <v>0.65</v>
      </c>
      <c r="G149" s="5">
        <f>BOM!L885</f>
        <v>52.0</v>
      </c>
      <c r="H149" t="s">
        <v>2872</v>
      </c>
      <c r="I149" t="s">
        <v>2889</v>
      </c>
      <c r="J149" t="s">
        <v>325</v>
      </c>
    </row>
    <row r="150" spans="1:10">
      <c r="A150" t="s">
        <v>2893</v>
      </c>
      <c r="B150" t="s">
        <v>2894</v>
      </c>
      <c r="C150" t="s">
        <v>164</v>
      </c>
      <c r="D150" s="6">
        <f>BOM!F886</f>
        <v>16.0</v>
      </c>
      <c r="E150" s="6">
        <f>BOM!J886</f>
        <v>16</v>
      </c>
      <c r="F150" s="5">
        <f>IFERROR(G150/E150,0)</f>
        <v>1.5</v>
      </c>
      <c r="G150" s="5">
        <f>BOM!L886</f>
        <v>24.0</v>
      </c>
      <c r="H150" t="s">
        <v>2872</v>
      </c>
      <c r="I150" t="s">
        <v>2892</v>
      </c>
      <c r="J150" t="s">
        <v>325</v>
      </c>
    </row>
    <row r="151" spans="1:10">
      <c r="A151" t="s">
        <v>2878</v>
      </c>
      <c r="B151" t="s">
        <v>2879</v>
      </c>
      <c r="C151" t="s">
        <v>164</v>
      </c>
      <c r="D151" s="6">
        <f>BOM!F881</f>
        <v>16.0</v>
      </c>
      <c r="E151" s="6">
        <f>BOM!J881</f>
        <v>16</v>
      </c>
      <c r="F151" s="5">
        <f>IFERROR(G151/E151,0)</f>
        <v>4</v>
      </c>
      <c r="G151" s="5">
        <f>BOM!L881</f>
        <v>64.0</v>
      </c>
      <c r="H151" t="s">
        <v>2872</v>
      </c>
      <c r="I151" t="s">
        <v>2877</v>
      </c>
      <c r="J151" t="s">
        <v>325</v>
      </c>
    </row>
    <row r="152" spans="1:10">
      <c r="A152" t="s">
        <v>1994</v>
      </c>
      <c r="B152" t="s">
        <v>1995</v>
      </c>
      <c r="C152" t="s">
        <v>164</v>
      </c>
      <c r="D152" s="6">
        <f>BOM!F592</f>
        <v>12.0</v>
      </c>
      <c r="E152" s="6">
        <f>BOM!J592</f>
        <v>12</v>
      </c>
      <c r="F152" s="5">
        <f>IFERROR(G152/E152,0)</f>
        <v>35</v>
      </c>
      <c r="G152" s="5">
        <f>BOM!L592</f>
        <v>420.0</v>
      </c>
      <c r="H152" t="s">
        <v>1988</v>
      </c>
      <c r="I152" t="s">
        <v>1993</v>
      </c>
      <c r="J152" t="s">
        <v>325</v>
      </c>
    </row>
    <row r="153" spans="1:10">
      <c r="A153" t="s">
        <v>3084</v>
      </c>
      <c r="B153" t="s">
        <v>3085</v>
      </c>
      <c r="C153" t="s">
        <v>164</v>
      </c>
      <c r="D153" s="6">
        <f>BOM!F935</f>
        <v>4.0</v>
      </c>
      <c r="E153" s="6">
        <f>BOM!J935</f>
        <v>4</v>
      </c>
      <c r="F153" s="5">
        <f>IFERROR(G153/E153,0)</f>
        <v>35</v>
      </c>
      <c r="G153" s="5">
        <f>BOM!L935</f>
        <v>140.0</v>
      </c>
      <c r="H153" t="s">
        <v>3060</v>
      </c>
      <c r="I153" t="s">
        <v>3083</v>
      </c>
      <c r="J153" t="s">
        <v>325</v>
      </c>
    </row>
    <row r="154" spans="1:10">
      <c r="A154" t="s">
        <v>1936</v>
      </c>
      <c r="B154" t="s">
        <v>1937</v>
      </c>
      <c r="C154" t="s">
        <v>164</v>
      </c>
      <c r="D154" s="6">
        <f>BOM!F577</f>
        <v>2.0</v>
      </c>
      <c r="E154" s="6">
        <f>BOM!J577</f>
        <v>2</v>
      </c>
      <c r="F154" s="5">
        <f>IFERROR(G154/E154,0)</f>
        <v>81.66666666666667</v>
      </c>
      <c r="G154" s="5">
        <f>BOM!L577</f>
        <v>163.33</v>
      </c>
      <c r="H154" t="s">
        <v>1929</v>
      </c>
      <c r="I154" t="s">
        <v>1935</v>
      </c>
      <c r="J154" t="s">
        <v>325</v>
      </c>
    </row>
    <row r="155" spans="1:10">
      <c r="A155" t="s">
        <v>1949</v>
      </c>
      <c r="B155" t="s">
        <v>1950</v>
      </c>
      <c r="C155" t="s">
        <v>164</v>
      </c>
      <c r="D155" s="6">
        <f>BOM!F580</f>
        <v>1.0</v>
      </c>
      <c r="E155" s="6">
        <f>BOM!J580</f>
        <v>1</v>
      </c>
      <c r="F155" s="5">
        <f>IFERROR(G155/E155,0)</f>
        <v>79.0</v>
      </c>
      <c r="G155" s="5">
        <f>BOM!L580</f>
        <v>79.0</v>
      </c>
      <c r="H155" t="s">
        <v>1929</v>
      </c>
      <c r="I155" t="s">
        <v>1948</v>
      </c>
      <c r="J155" t="s">
        <v>325</v>
      </c>
    </row>
    <row r="156" spans="1:10">
      <c r="A156" t="s">
        <v>1956</v>
      </c>
      <c r="B156" t="s">
        <v>1957</v>
      </c>
      <c r="C156" t="s">
        <v>164</v>
      </c>
      <c r="D156" s="6">
        <f>BOM!F582</f>
        <v>2.0</v>
      </c>
      <c r="E156" s="6">
        <f>BOM!J582</f>
        <v>2</v>
      </c>
      <c r="F156" s="5">
        <f>IFERROR(G156/E156,0)</f>
        <v>84.33333333333333</v>
      </c>
      <c r="G156" s="5">
        <f>BOM!L582</f>
        <v>168.67</v>
      </c>
      <c r="H156" t="s">
        <v>1929</v>
      </c>
      <c r="I156" t="s">
        <v>1955</v>
      </c>
      <c r="J156" t="s">
        <v>325</v>
      </c>
    </row>
    <row r="157" spans="1:10">
      <c r="A157" t="s">
        <v>1963</v>
      </c>
      <c r="B157" t="s">
        <v>1964</v>
      </c>
      <c r="C157" t="s">
        <v>164</v>
      </c>
      <c r="D157" s="6">
        <f>BOM!F584</f>
        <v>2.0</v>
      </c>
      <c r="E157" s="6">
        <f>BOM!J584</f>
        <v>2</v>
      </c>
      <c r="F157" s="5">
        <f>IFERROR(G157/E157,0)</f>
        <v>87.0</v>
      </c>
      <c r="G157" s="5">
        <f>BOM!L584</f>
        <v>174.0</v>
      </c>
      <c r="H157" t="s">
        <v>1929</v>
      </c>
      <c r="I157" t="s">
        <v>1962</v>
      </c>
      <c r="J157" t="s">
        <v>325</v>
      </c>
    </row>
    <row r="158" spans="1:10">
      <c r="A158" t="s">
        <v>1970</v>
      </c>
      <c r="B158" t="s">
        <v>1971</v>
      </c>
      <c r="C158" t="s">
        <v>164</v>
      </c>
      <c r="D158" s="6">
        <f>BOM!F586</f>
        <v>2.0</v>
      </c>
      <c r="E158" s="6">
        <f>BOM!J586</f>
        <v>2</v>
      </c>
      <c r="F158" s="5">
        <f>IFERROR(G158/E158,0)</f>
        <v>89.66666666666666</v>
      </c>
      <c r="G158" s="5">
        <f>BOM!L586</f>
        <v>179.33</v>
      </c>
      <c r="H158" t="s">
        <v>1929</v>
      </c>
      <c r="I158" t="s">
        <v>1969</v>
      </c>
      <c r="J158" t="s">
        <v>325</v>
      </c>
    </row>
    <row r="159" spans="1:10">
      <c r="A159" t="s">
        <v>1981</v>
      </c>
      <c r="B159" t="s">
        <v>1982</v>
      </c>
      <c r="C159" t="s">
        <v>164</v>
      </c>
      <c r="D159" s="6">
        <f>BOM!F589</f>
        <v>2.0</v>
      </c>
      <c r="E159" s="6">
        <f>BOM!J589</f>
        <v>2</v>
      </c>
      <c r="F159" s="5">
        <f>IFERROR(G159/E159,0)</f>
        <v>73.66666666666667</v>
      </c>
      <c r="G159" s="5">
        <f>BOM!L589</f>
        <v>147.33</v>
      </c>
      <c r="H159" t="s">
        <v>1929</v>
      </c>
      <c r="I159" t="s">
        <v>1980</v>
      </c>
      <c r="J159" t="s">
        <v>325</v>
      </c>
    </row>
    <row r="160" spans="1:10">
      <c r="A160" t="s">
        <v>2030</v>
      </c>
      <c r="B160" t="s">
        <v>2031</v>
      </c>
      <c r="C160" t="s">
        <v>164</v>
      </c>
      <c r="D160" s="6">
        <f>BOM!F601</f>
        <v>95.0</v>
      </c>
      <c r="E160" s="6">
        <f>BOM!J601</f>
        <v>95</v>
      </c>
      <c r="F160" s="5">
        <f>IFERROR(G160/E160,0)</f>
        <v>4</v>
      </c>
      <c r="G160" s="5">
        <f>BOM!L601</f>
        <v>380.0</v>
      </c>
      <c r="H160" t="s">
        <v>1988</v>
      </c>
      <c r="I160" t="s">
        <v>2029</v>
      </c>
      <c r="J160" t="s">
        <v>325</v>
      </c>
    </row>
    <row r="161" spans="1:10">
      <c r="A161" t="s">
        <v>2034</v>
      </c>
      <c r="B161" t="s">
        <v>2035</v>
      </c>
      <c r="C161" t="s">
        <v>164</v>
      </c>
      <c r="D161" s="6">
        <f>BOM!F602</f>
        <v>95.0</v>
      </c>
      <c r="E161" s="6">
        <f>BOM!J602</f>
        <v>95</v>
      </c>
      <c r="F161" s="5">
        <f>IFERROR(G161/E161,0)</f>
        <v>6</v>
      </c>
      <c r="G161" s="5">
        <f>BOM!L602</f>
        <v>570.0</v>
      </c>
      <c r="H161" t="s">
        <v>1988</v>
      </c>
      <c r="I161" t="s">
        <v>2033</v>
      </c>
      <c r="J161" t="s">
        <v>325</v>
      </c>
    </row>
    <row r="162" spans="1:10">
      <c r="A162" t="s">
        <v>2571</v>
      </c>
      <c r="B162" t="s">
        <v>2572</v>
      </c>
      <c r="C162" t="s">
        <v>164</v>
      </c>
      <c r="D162" s="6">
        <f>BOM!F804</f>
        <v>12.0</v>
      </c>
      <c r="E162" s="6">
        <f>BOM!J804</f>
        <v>12</v>
      </c>
      <c r="F162" s="5">
        <f>IFERROR(G162/E162,0)</f>
        <v>25</v>
      </c>
      <c r="G162" s="5">
        <f>BOM!L804</f>
        <v>300.0</v>
      </c>
      <c r="H162" t="s">
        <v>2547</v>
      </c>
      <c r="I162" t="s">
        <v>2570</v>
      </c>
      <c r="J162" t="s">
        <v>325</v>
      </c>
    </row>
    <row r="163" spans="1:10">
      <c r="A163" t="s">
        <v>2815</v>
      </c>
      <c r="B163" t="s">
        <v>2816</v>
      </c>
      <c r="C163" t="s">
        <v>164</v>
      </c>
      <c r="D163" s="6">
        <f>BOM!F865</f>
        <v>1.0</v>
      </c>
      <c r="E163" s="6">
        <f>BOM!J865</f>
        <v>1</v>
      </c>
      <c r="F163" s="5">
        <f>IFERROR(G163/E163,0)</f>
        <v>32</v>
      </c>
      <c r="G163" s="5">
        <f>BOM!L865</f>
        <v>32.0</v>
      </c>
      <c r="H163" t="s">
        <v>2731</v>
      </c>
      <c r="I163" t="s">
        <v>2814</v>
      </c>
      <c r="J163" t="s">
        <v>325</v>
      </c>
    </row>
    <row r="164" spans="1:10">
      <c r="A164" t="s">
        <v>2822</v>
      </c>
      <c r="B164" t="s">
        <v>2823</v>
      </c>
      <c r="C164" t="s">
        <v>164</v>
      </c>
      <c r="D164" s="6">
        <f>BOM!F867</f>
        <v>1.0</v>
      </c>
      <c r="E164" s="6">
        <f>BOM!J867</f>
        <v>1</v>
      </c>
      <c r="F164" s="5">
        <f>IFERROR(G164/E164,0)</f>
        <v>35</v>
      </c>
      <c r="G164" s="5">
        <f>BOM!L867</f>
        <v>35.0</v>
      </c>
      <c r="H164" t="s">
        <v>2731</v>
      </c>
      <c r="I164" t="s">
        <v>2821</v>
      </c>
      <c r="J164" t="s">
        <v>325</v>
      </c>
    </row>
    <row r="165" spans="1:10">
      <c r="A165" t="s">
        <v>2818</v>
      </c>
      <c r="B165" t="s">
        <v>2819</v>
      </c>
      <c r="C165" t="s">
        <v>164</v>
      </c>
      <c r="D165" s="6">
        <f>BOM!F866</f>
        <v>1.0</v>
      </c>
      <c r="E165" s="6">
        <f>BOM!J866</f>
        <v>1</v>
      </c>
      <c r="F165" s="5">
        <f>IFERROR(G165/E165,0)</f>
        <v>35</v>
      </c>
      <c r="G165" s="5">
        <f>BOM!L866</f>
        <v>35.0</v>
      </c>
      <c r="H165" t="s">
        <v>2731</v>
      </c>
      <c r="I165" t="s">
        <v>2817</v>
      </c>
      <c r="J165" t="s">
        <v>325</v>
      </c>
    </row>
    <row r="166" spans="1:10">
      <c r="A166" t="s">
        <v>1060</v>
      </c>
      <c r="B166" t="s">
        <v>1061</v>
      </c>
      <c r="C166" t="s">
        <v>164</v>
      </c>
      <c r="D166" s="6">
        <f>BOM!F272+BOM!F282</f>
        <v>2.0</v>
      </c>
      <c r="E166" s="6">
        <f>BOM!J272+BOM!J282</f>
        <v>2</v>
      </c>
      <c r="F166" s="5">
        <f>IFERROR(G166/E166,0)</f>
        <v>220</v>
      </c>
      <c r="G166" s="5">
        <f>BOM!L272+BOM!L282</f>
        <v>440.0</v>
      </c>
      <c r="H166" t="s">
        <v>3104</v>
      </c>
      <c r="I166" t="s">
        <v>3128</v>
      </c>
      <c r="J166" t="s">
        <v>325</v>
      </c>
    </row>
    <row r="167" spans="1:10">
      <c r="A167" t="s">
        <v>560</v>
      </c>
      <c r="B167" t="s">
        <v>561</v>
      </c>
      <c r="C167" t="s">
        <v>164</v>
      </c>
      <c r="D167" s="6">
        <f>BOM!F109</f>
        <v>1.0</v>
      </c>
      <c r="E167" s="6">
        <f>BOM!J109</f>
        <v>1</v>
      </c>
      <c r="F167" s="5">
        <f>IFERROR(G167/E167,0)</f>
        <v>2200</v>
      </c>
      <c r="G167" s="5">
        <f>BOM!L109</f>
        <v>2200.0</v>
      </c>
      <c r="H167" t="s">
        <v>559</v>
      </c>
      <c r="I167" t="s">
        <v>558</v>
      </c>
      <c r="J167" t="s">
        <v>325</v>
      </c>
    </row>
    <row r="168" spans="1:10">
      <c r="A168" t="s">
        <v>618</v>
      </c>
      <c r="B168" t="s">
        <v>580</v>
      </c>
      <c r="C168" t="s">
        <v>164</v>
      </c>
      <c r="D168" s="6">
        <f>BOM!F124</f>
        <v>1.0</v>
      </c>
      <c r="E168" s="6">
        <f>BOM!J124</f>
        <v>1</v>
      </c>
      <c r="F168" s="5">
        <f>IFERROR(G168/E168,0)</f>
        <v>550</v>
      </c>
      <c r="G168" s="5">
        <f>BOM!L124</f>
        <v>550.0</v>
      </c>
      <c r="H168" t="s">
        <v>617</v>
      </c>
      <c r="I168" t="s">
        <v>616</v>
      </c>
      <c r="J168" t="s">
        <v>325</v>
      </c>
    </row>
    <row r="169" spans="1:10">
      <c r="A169" t="s">
        <v>624</v>
      </c>
      <c r="B169" t="s">
        <v>625</v>
      </c>
      <c r="C169" t="s">
        <v>164</v>
      </c>
      <c r="D169" s="6">
        <f>BOM!F126</f>
        <v>1.0</v>
      </c>
      <c r="E169" s="6">
        <f>BOM!J126</f>
        <v>1</v>
      </c>
      <c r="F169" s="5">
        <f>IFERROR(G169/E169,0)</f>
        <v>1600</v>
      </c>
      <c r="G169" s="5">
        <f>BOM!L126</f>
        <v>1600.0</v>
      </c>
      <c r="H169" t="s">
        <v>623</v>
      </c>
      <c r="I169" t="s">
        <v>622</v>
      </c>
      <c r="J169" t="s">
        <v>325</v>
      </c>
    </row>
    <row r="170" spans="1:10">
      <c r="A170" t="s">
        <v>631</v>
      </c>
      <c r="B170" t="s">
        <v>580</v>
      </c>
      <c r="C170" t="s">
        <v>164</v>
      </c>
      <c r="D170" s="6">
        <f>BOM!F128</f>
        <v>1.0</v>
      </c>
      <c r="E170" s="6">
        <f>BOM!J128</f>
        <v>1</v>
      </c>
      <c r="F170" s="5">
        <f>IFERROR(G170/E170,0)</f>
        <v>550</v>
      </c>
      <c r="G170" s="5">
        <f>BOM!L128</f>
        <v>550.0</v>
      </c>
      <c r="H170" t="s">
        <v>630</v>
      </c>
      <c r="I170" t="s">
        <v>629</v>
      </c>
      <c r="J170" t="s">
        <v>325</v>
      </c>
    </row>
    <row r="171" spans="1:10">
      <c r="A171" t="s">
        <v>637</v>
      </c>
      <c r="B171" t="s">
        <v>638</v>
      </c>
      <c r="C171" t="s">
        <v>164</v>
      </c>
      <c r="D171" s="6">
        <f>BOM!F130</f>
        <v>1.0</v>
      </c>
      <c r="E171" s="6">
        <f>BOM!J130</f>
        <v>1</v>
      </c>
      <c r="F171" s="5">
        <f>IFERROR(G171/E171,0)</f>
        <v>11500</v>
      </c>
      <c r="G171" s="5">
        <f>BOM!L130</f>
        <v>11500.0</v>
      </c>
      <c r="H171" t="s">
        <v>636</v>
      </c>
      <c r="I171" t="s">
        <v>635</v>
      </c>
      <c r="J171" t="s">
        <v>325</v>
      </c>
    </row>
    <row r="172" spans="1:10">
      <c r="A172" t="s">
        <v>642</v>
      </c>
      <c r="B172" t="s">
        <v>643</v>
      </c>
      <c r="C172" t="s">
        <v>164</v>
      </c>
      <c r="D172" s="6">
        <f>BOM!F131</f>
        <v>1.0</v>
      </c>
      <c r="E172" s="6">
        <f>BOM!J131</f>
        <v>1</v>
      </c>
      <c r="F172" s="5">
        <f>IFERROR(G172/E172,0)</f>
        <v>24000</v>
      </c>
      <c r="G172" s="5">
        <f>BOM!L131</f>
        <v>24000.0</v>
      </c>
      <c r="H172" t="s">
        <v>641</v>
      </c>
      <c r="I172" t="s">
        <v>640</v>
      </c>
      <c r="J172" t="s">
        <v>325</v>
      </c>
    </row>
    <row r="173" spans="1:10">
      <c r="A173" t="s">
        <v>647</v>
      </c>
      <c r="B173" t="s">
        <v>648</v>
      </c>
      <c r="C173" t="s">
        <v>164</v>
      </c>
      <c r="D173" s="6">
        <f>BOM!F132</f>
        <v>1.0</v>
      </c>
      <c r="E173" s="6">
        <f>BOM!J132</f>
        <v>1</v>
      </c>
      <c r="F173" s="5">
        <f>IFERROR(G173/E173,0)</f>
        <v>3200</v>
      </c>
      <c r="G173" s="5">
        <f>BOM!L132</f>
        <v>3200.0</v>
      </c>
      <c r="H173" t="s">
        <v>646</v>
      </c>
      <c r="I173" t="s">
        <v>645</v>
      </c>
      <c r="J173" t="s">
        <v>325</v>
      </c>
    </row>
    <row r="174" spans="1:10">
      <c r="A174" t="s">
        <v>652</v>
      </c>
      <c r="B174" t="s">
        <v>648</v>
      </c>
      <c r="C174" t="s">
        <v>164</v>
      </c>
      <c r="D174" s="6">
        <f>BOM!F133</f>
        <v>1.0</v>
      </c>
      <c r="E174" s="6">
        <f>BOM!J133</f>
        <v>1</v>
      </c>
      <c r="F174" s="5">
        <f>IFERROR(G174/E174,0)</f>
        <v>3200</v>
      </c>
      <c r="G174" s="5">
        <f>BOM!L133</f>
        <v>3200.0</v>
      </c>
      <c r="H174" t="s">
        <v>651</v>
      </c>
      <c r="I174" t="s">
        <v>650</v>
      </c>
      <c r="J174" t="s">
        <v>325</v>
      </c>
    </row>
    <row r="175" spans="1:10">
      <c r="A175" t="s">
        <v>656</v>
      </c>
      <c r="B175" t="s">
        <v>580</v>
      </c>
      <c r="C175" t="s">
        <v>164</v>
      </c>
      <c r="D175" s="6">
        <f>BOM!F134</f>
        <v>1.0</v>
      </c>
      <c r="E175" s="6">
        <f>BOM!J134</f>
        <v>1</v>
      </c>
      <c r="F175" s="5">
        <f>IFERROR(G175/E175,0)</f>
        <v>550</v>
      </c>
      <c r="G175" s="5">
        <f>BOM!L134</f>
        <v>550.0</v>
      </c>
      <c r="H175" t="s">
        <v>655</v>
      </c>
      <c r="I175" t="s">
        <v>654</v>
      </c>
      <c r="J175" t="s">
        <v>325</v>
      </c>
    </row>
    <row r="176" spans="1:10">
      <c r="A176" t="s">
        <v>662</v>
      </c>
      <c r="B176" t="s">
        <v>663</v>
      </c>
      <c r="C176" t="s">
        <v>164</v>
      </c>
      <c r="D176" s="6">
        <f>BOM!F136</f>
        <v>1.0</v>
      </c>
      <c r="E176" s="6">
        <f>BOM!J136</f>
        <v>1</v>
      </c>
      <c r="F176" s="5">
        <f>IFERROR(G176/E176,0)</f>
        <v>430</v>
      </c>
      <c r="G176" s="5">
        <f>BOM!L136</f>
        <v>430.0</v>
      </c>
      <c r="H176" t="s">
        <v>661</v>
      </c>
      <c r="I176" t="s">
        <v>660</v>
      </c>
      <c r="J176" t="s">
        <v>325</v>
      </c>
    </row>
    <row r="177" spans="1:10">
      <c r="A177" t="s">
        <v>671</v>
      </c>
      <c r="B177" t="s">
        <v>663</v>
      </c>
      <c r="C177" t="s">
        <v>164</v>
      </c>
      <c r="D177" s="6">
        <f>BOM!F138</f>
        <v>1.0</v>
      </c>
      <c r="E177" s="6">
        <f>BOM!J138</f>
        <v>1</v>
      </c>
      <c r="F177" s="5">
        <f>IFERROR(G177/E177,0)</f>
        <v>430</v>
      </c>
      <c r="G177" s="5">
        <f>BOM!L138</f>
        <v>430.0</v>
      </c>
      <c r="H177" t="s">
        <v>670</v>
      </c>
      <c r="I177" t="s">
        <v>669</v>
      </c>
      <c r="J177" t="s">
        <v>325</v>
      </c>
    </row>
    <row r="178" spans="1:10">
      <c r="A178" t="s">
        <v>571</v>
      </c>
      <c r="B178" t="s">
        <v>572</v>
      </c>
      <c r="C178" t="s">
        <v>164</v>
      </c>
      <c r="D178" s="6">
        <f>BOM!F111</f>
        <v>1.0</v>
      </c>
      <c r="E178" s="6">
        <f>BOM!J111</f>
        <v>1</v>
      </c>
      <c r="F178" s="5">
        <f>IFERROR(G178/E178,0)</f>
        <v>2100</v>
      </c>
      <c r="G178" s="5">
        <f>BOM!L111</f>
        <v>2100.0</v>
      </c>
      <c r="H178" t="s">
        <v>570</v>
      </c>
      <c r="I178" t="s">
        <v>569</v>
      </c>
      <c r="J178" t="s">
        <v>325</v>
      </c>
    </row>
    <row r="179" spans="1:10">
      <c r="A179" t="s">
        <v>677</v>
      </c>
      <c r="B179" t="s">
        <v>678</v>
      </c>
      <c r="C179" t="s">
        <v>164</v>
      </c>
      <c r="D179" s="6">
        <f>BOM!F140</f>
        <v>1.0</v>
      </c>
      <c r="E179" s="6">
        <f>BOM!J140</f>
        <v>1</v>
      </c>
      <c r="F179" s="5">
        <f>IFERROR(G179/E179,0)</f>
        <v>650</v>
      </c>
      <c r="G179" s="5">
        <f>BOM!L140</f>
        <v>650.0</v>
      </c>
      <c r="H179" t="s">
        <v>676</v>
      </c>
      <c r="I179" t="s">
        <v>675</v>
      </c>
      <c r="J179" t="s">
        <v>325</v>
      </c>
    </row>
    <row r="180" spans="1:10">
      <c r="A180" t="s">
        <v>684</v>
      </c>
      <c r="B180" t="s">
        <v>685</v>
      </c>
      <c r="C180" t="s">
        <v>164</v>
      </c>
      <c r="D180" s="6">
        <f>BOM!F142</f>
        <v>1.0</v>
      </c>
      <c r="E180" s="6">
        <f>BOM!J142</f>
        <v>1</v>
      </c>
      <c r="F180" s="5">
        <f>IFERROR(G180/E180,0)</f>
        <v>800</v>
      </c>
      <c r="G180" s="5">
        <f>BOM!L142</f>
        <v>800.0</v>
      </c>
      <c r="H180" t="s">
        <v>683</v>
      </c>
      <c r="I180" t="s">
        <v>682</v>
      </c>
      <c r="J180" t="s">
        <v>325</v>
      </c>
    </row>
    <row r="181" spans="1:10">
      <c r="A181" t="s">
        <v>691</v>
      </c>
      <c r="B181" t="s">
        <v>692</v>
      </c>
      <c r="C181" t="s">
        <v>164</v>
      </c>
      <c r="D181" s="6">
        <f>BOM!F144</f>
        <v>1.0</v>
      </c>
      <c r="E181" s="6">
        <f>BOM!J144</f>
        <v>1</v>
      </c>
      <c r="F181" s="5">
        <f>IFERROR(G181/E181,0)</f>
        <v>420</v>
      </c>
      <c r="G181" s="5">
        <f>BOM!L144</f>
        <v>420.0</v>
      </c>
      <c r="H181" t="s">
        <v>690</v>
      </c>
      <c r="I181" t="s">
        <v>689</v>
      </c>
      <c r="J181" t="s">
        <v>325</v>
      </c>
    </row>
    <row r="182" spans="1:10">
      <c r="A182" t="s">
        <v>698</v>
      </c>
      <c r="B182" t="s">
        <v>699</v>
      </c>
      <c r="C182" t="s">
        <v>164</v>
      </c>
      <c r="D182" s="6">
        <f>BOM!F146</f>
        <v>1.0</v>
      </c>
      <c r="E182" s="6">
        <f>BOM!J146</f>
        <v>1</v>
      </c>
      <c r="F182" s="5">
        <f>IFERROR(G182/E182,0)</f>
        <v>1500</v>
      </c>
      <c r="G182" s="5">
        <f>BOM!L146</f>
        <v>1500.0</v>
      </c>
      <c r="H182" t="s">
        <v>697</v>
      </c>
      <c r="I182" t="s">
        <v>696</v>
      </c>
      <c r="J182" t="s">
        <v>325</v>
      </c>
    </row>
    <row r="183" spans="1:10">
      <c r="A183" t="s">
        <v>705</v>
      </c>
      <c r="B183" t="s">
        <v>610</v>
      </c>
      <c r="C183" t="s">
        <v>164</v>
      </c>
      <c r="D183" s="6">
        <f>BOM!F148</f>
        <v>1.0</v>
      </c>
      <c r="E183" s="6">
        <f>BOM!J148</f>
        <v>1</v>
      </c>
      <c r="F183" s="5">
        <f>IFERROR(G183/E183,0)</f>
        <v>500</v>
      </c>
      <c r="G183" s="5">
        <f>BOM!L148</f>
        <v>500.0</v>
      </c>
      <c r="H183" t="s">
        <v>704</v>
      </c>
      <c r="I183" t="s">
        <v>703</v>
      </c>
      <c r="J183" t="s">
        <v>325</v>
      </c>
    </row>
    <row r="184" spans="1:10">
      <c r="A184" t="s">
        <v>709</v>
      </c>
      <c r="B184" t="s">
        <v>710</v>
      </c>
      <c r="C184" t="s">
        <v>164</v>
      </c>
      <c r="D184" s="6">
        <f>BOM!F149</f>
        <v>1.0</v>
      </c>
      <c r="E184" s="6">
        <f>BOM!J149</f>
        <v>1</v>
      </c>
      <c r="F184" s="5">
        <f>IFERROR(G184/E184,0)</f>
        <v>4500</v>
      </c>
      <c r="G184" s="5">
        <f>BOM!L149</f>
        <v>4500.0</v>
      </c>
      <c r="H184" t="s">
        <v>708</v>
      </c>
      <c r="I184" t="s">
        <v>707</v>
      </c>
      <c r="J184" t="s">
        <v>325</v>
      </c>
    </row>
    <row r="185" spans="1:10">
      <c r="A185" t="s">
        <v>719</v>
      </c>
      <c r="B185" t="s">
        <v>720</v>
      </c>
      <c r="C185" t="s">
        <v>164</v>
      </c>
      <c r="D185" s="6">
        <f>BOM!F151</f>
        <v>1.0</v>
      </c>
      <c r="E185" s="6">
        <f>BOM!J151</f>
        <v>1</v>
      </c>
      <c r="F185" s="5">
        <f>IFERROR(G185/E185,0)</f>
        <v>7500</v>
      </c>
      <c r="G185" s="5">
        <f>BOM!L151</f>
        <v>7500.0</v>
      </c>
      <c r="H185" t="s">
        <v>718</v>
      </c>
      <c r="I185" t="s">
        <v>717</v>
      </c>
      <c r="J185" t="s">
        <v>325</v>
      </c>
    </row>
    <row r="186" spans="1:10">
      <c r="A186" t="s">
        <v>725</v>
      </c>
      <c r="B186" t="s">
        <v>726</v>
      </c>
      <c r="C186" t="s">
        <v>164</v>
      </c>
      <c r="D186" s="6">
        <f>BOM!F153</f>
        <v>1.0</v>
      </c>
      <c r="E186" s="6">
        <f>BOM!J153</f>
        <v>1</v>
      </c>
      <c r="F186" s="5">
        <f>IFERROR(G186/E186,0)</f>
        <v>400</v>
      </c>
      <c r="G186" s="5">
        <f>BOM!L153</f>
        <v>400.0</v>
      </c>
      <c r="H186" t="s">
        <v>724</v>
      </c>
      <c r="I186" t="s">
        <v>723</v>
      </c>
      <c r="J186" t="s">
        <v>325</v>
      </c>
    </row>
    <row r="187" spans="1:10">
      <c r="A187" t="s">
        <v>579</v>
      </c>
      <c r="B187" t="s">
        <v>580</v>
      </c>
      <c r="C187" t="s">
        <v>164</v>
      </c>
      <c r="D187" s="6">
        <f>BOM!F113</f>
        <v>1.0</v>
      </c>
      <c r="E187" s="6">
        <f>BOM!J113</f>
        <v>1</v>
      </c>
      <c r="F187" s="5">
        <f>IFERROR(G187/E187,0)</f>
        <v>550</v>
      </c>
      <c r="G187" s="5">
        <f>BOM!L113</f>
        <v>550.0</v>
      </c>
      <c r="H187" t="s">
        <v>578</v>
      </c>
      <c r="I187" t="s">
        <v>577</v>
      </c>
      <c r="J187" t="s">
        <v>325</v>
      </c>
    </row>
    <row r="188" spans="1:10">
      <c r="A188" t="s">
        <v>732</v>
      </c>
      <c r="B188" t="s">
        <v>610</v>
      </c>
      <c r="C188" t="s">
        <v>164</v>
      </c>
      <c r="D188" s="6">
        <f>BOM!F155</f>
        <v>1.0</v>
      </c>
      <c r="E188" s="6">
        <f>BOM!J155</f>
        <v>1</v>
      </c>
      <c r="F188" s="5">
        <f>IFERROR(G188/E188,0)</f>
        <v>500</v>
      </c>
      <c r="G188" s="5">
        <f>BOM!L155</f>
        <v>500.0</v>
      </c>
      <c r="H188" t="s">
        <v>731</v>
      </c>
      <c r="I188" t="s">
        <v>730</v>
      </c>
      <c r="J188" t="s">
        <v>325</v>
      </c>
    </row>
    <row r="189" spans="1:10">
      <c r="A189" t="s">
        <v>736</v>
      </c>
      <c r="B189" t="s">
        <v>726</v>
      </c>
      <c r="C189" t="s">
        <v>164</v>
      </c>
      <c r="D189" s="6">
        <f>BOM!F156</f>
        <v>1.0</v>
      </c>
      <c r="E189" s="6">
        <f>BOM!J156</f>
        <v>1</v>
      </c>
      <c r="F189" s="5">
        <f>IFERROR(G189/E189,0)</f>
        <v>400</v>
      </c>
      <c r="G189" s="5">
        <f>BOM!L156</f>
        <v>400.0</v>
      </c>
      <c r="H189" t="s">
        <v>735</v>
      </c>
      <c r="I189" t="s">
        <v>734</v>
      </c>
      <c r="J189" t="s">
        <v>325</v>
      </c>
    </row>
    <row r="190" spans="1:10">
      <c r="A190" t="s">
        <v>742</v>
      </c>
      <c r="B190" t="s">
        <v>692</v>
      </c>
      <c r="C190" t="s">
        <v>164</v>
      </c>
      <c r="D190" s="6">
        <f>BOM!F158</f>
        <v>1.0</v>
      </c>
      <c r="E190" s="6">
        <f>BOM!J158</f>
        <v>1</v>
      </c>
      <c r="F190" s="5">
        <f>IFERROR(G190/E190,0)</f>
        <v>420</v>
      </c>
      <c r="G190" s="5">
        <f>BOM!L158</f>
        <v>420.0</v>
      </c>
      <c r="H190" t="s">
        <v>741</v>
      </c>
      <c r="I190" t="s">
        <v>740</v>
      </c>
      <c r="J190" t="s">
        <v>325</v>
      </c>
    </row>
    <row r="191" spans="1:10">
      <c r="A191" t="s">
        <v>748</v>
      </c>
      <c r="B191" t="s">
        <v>749</v>
      </c>
      <c r="C191" t="s">
        <v>164</v>
      </c>
      <c r="D191" s="6">
        <f>BOM!F160</f>
        <v>1.0</v>
      </c>
      <c r="E191" s="6">
        <f>BOM!J160</f>
        <v>1</v>
      </c>
      <c r="F191" s="5">
        <f>IFERROR(G191/E191,0)</f>
        <v>550</v>
      </c>
      <c r="G191" s="5">
        <f>BOM!L160</f>
        <v>550.0</v>
      </c>
      <c r="H191" t="s">
        <v>747</v>
      </c>
      <c r="I191" t="s">
        <v>746</v>
      </c>
      <c r="J191" t="s">
        <v>325</v>
      </c>
    </row>
    <row r="192" spans="1:10">
      <c r="A192" t="s">
        <v>755</v>
      </c>
      <c r="B192" t="s">
        <v>756</v>
      </c>
      <c r="C192" t="s">
        <v>164</v>
      </c>
      <c r="D192" s="6">
        <f>BOM!F162</f>
        <v>1.0</v>
      </c>
      <c r="E192" s="6">
        <f>BOM!J162</f>
        <v>1</v>
      </c>
      <c r="F192" s="5">
        <f>IFERROR(G192/E192,0)</f>
        <v>380</v>
      </c>
      <c r="G192" s="5">
        <f>BOM!L162</f>
        <v>380.0</v>
      </c>
      <c r="H192" t="s">
        <v>754</v>
      </c>
      <c r="I192" t="s">
        <v>753</v>
      </c>
      <c r="J192" t="s">
        <v>325</v>
      </c>
    </row>
    <row r="193" spans="1:10">
      <c r="A193" t="s">
        <v>586</v>
      </c>
      <c r="B193" t="s">
        <v>580</v>
      </c>
      <c r="C193" t="s">
        <v>164</v>
      </c>
      <c r="D193" s="6">
        <f>BOM!F115</f>
        <v>1.0</v>
      </c>
      <c r="E193" s="6">
        <f>BOM!J115</f>
        <v>1</v>
      </c>
      <c r="F193" s="5">
        <f>IFERROR(G193/E193,0)</f>
        <v>550</v>
      </c>
      <c r="G193" s="5">
        <f>BOM!L115</f>
        <v>550.0</v>
      </c>
      <c r="H193" t="s">
        <v>585</v>
      </c>
      <c r="I193" t="s">
        <v>584</v>
      </c>
      <c r="J193" t="s">
        <v>325</v>
      </c>
    </row>
    <row r="194" spans="1:10">
      <c r="A194" t="s">
        <v>592</v>
      </c>
      <c r="B194" t="s">
        <v>580</v>
      </c>
      <c r="C194" t="s">
        <v>164</v>
      </c>
      <c r="D194" s="6">
        <f>BOM!F117</f>
        <v>1.0</v>
      </c>
      <c r="E194" s="6">
        <f>BOM!J117</f>
        <v>1</v>
      </c>
      <c r="F194" s="5">
        <f>IFERROR(G194/E194,0)</f>
        <v>550</v>
      </c>
      <c r="G194" s="5">
        <f>BOM!L117</f>
        <v>550.0</v>
      </c>
      <c r="H194" t="s">
        <v>591</v>
      </c>
      <c r="I194" t="s">
        <v>590</v>
      </c>
      <c r="J194" t="s">
        <v>325</v>
      </c>
    </row>
    <row r="195" spans="1:10">
      <c r="A195" t="s">
        <v>598</v>
      </c>
      <c r="B195" t="s">
        <v>599</v>
      </c>
      <c r="C195" t="s">
        <v>164</v>
      </c>
      <c r="D195" s="6">
        <f>BOM!F119</f>
        <v>1.0</v>
      </c>
      <c r="E195" s="6">
        <f>BOM!J119</f>
        <v>1</v>
      </c>
      <c r="F195" s="5">
        <f>IFERROR(G195/E195,0)</f>
        <v>650</v>
      </c>
      <c r="G195" s="5">
        <f>BOM!L119</f>
        <v>650.0</v>
      </c>
      <c r="H195" t="s">
        <v>597</v>
      </c>
      <c r="I195" t="s">
        <v>596</v>
      </c>
      <c r="J195" t="s">
        <v>325</v>
      </c>
    </row>
    <row r="196" spans="1:10">
      <c r="A196" t="s">
        <v>603</v>
      </c>
      <c r="B196" t="s">
        <v>580</v>
      </c>
      <c r="C196" t="s">
        <v>164</v>
      </c>
      <c r="D196" s="6">
        <f>BOM!F120</f>
        <v>1.0</v>
      </c>
      <c r="E196" s="6">
        <f>BOM!J120</f>
        <v>1</v>
      </c>
      <c r="F196" s="5">
        <f>IFERROR(G196/E196,0)</f>
        <v>550</v>
      </c>
      <c r="G196" s="5">
        <f>BOM!L120</f>
        <v>550.0</v>
      </c>
      <c r="H196" t="s">
        <v>602</v>
      </c>
      <c r="I196" t="s">
        <v>601</v>
      </c>
      <c r="J196" t="s">
        <v>325</v>
      </c>
    </row>
    <row r="197" spans="1:10">
      <c r="A197" t="s">
        <v>609</v>
      </c>
      <c r="B197" t="s">
        <v>610</v>
      </c>
      <c r="C197" t="s">
        <v>164</v>
      </c>
      <c r="D197" s="6">
        <f>BOM!F122</f>
        <v>1.0</v>
      </c>
      <c r="E197" s="6">
        <f>BOM!J122</f>
        <v>1</v>
      </c>
      <c r="F197" s="5">
        <f>IFERROR(G197/E197,0)</f>
        <v>500</v>
      </c>
      <c r="G197" s="5">
        <f>BOM!L122</f>
        <v>500.0</v>
      </c>
      <c r="H197" t="s">
        <v>608</v>
      </c>
      <c r="I197" t="s">
        <v>607</v>
      </c>
      <c r="J197" t="s">
        <v>325</v>
      </c>
    </row>
    <row r="198" spans="1:10">
      <c r="A198" t="s">
        <v>614</v>
      </c>
      <c r="B198" t="s">
        <v>610</v>
      </c>
      <c r="C198" t="s">
        <v>164</v>
      </c>
      <c r="D198" s="6">
        <f>BOM!F123</f>
        <v>1.0</v>
      </c>
      <c r="E198" s="6">
        <f>BOM!J123</f>
        <v>1</v>
      </c>
      <c r="F198" s="5">
        <f>IFERROR(G198/E198,0)</f>
        <v>500</v>
      </c>
      <c r="G198" s="5">
        <f>BOM!L123</f>
        <v>500.0</v>
      </c>
      <c r="H198" t="s">
        <v>613</v>
      </c>
      <c r="I198" t="s">
        <v>612</v>
      </c>
      <c r="J198" t="s">
        <v>325</v>
      </c>
    </row>
    <row r="199" spans="1:10">
      <c r="A199" t="s">
        <v>2659</v>
      </c>
      <c r="B199" t="s">
        <v>2660</v>
      </c>
      <c r="C199" t="s">
        <v>164</v>
      </c>
      <c r="D199" s="6">
        <f>BOM!F826</f>
        <v>1.0</v>
      </c>
      <c r="E199" s="6">
        <f>BOM!J826</f>
        <v>1</v>
      </c>
      <c r="F199" s="5">
        <f>IFERROR(G199/E199,0)</f>
        <v>75</v>
      </c>
      <c r="G199" s="5">
        <f>BOM!L826</f>
        <v>75.0</v>
      </c>
      <c r="H199" t="s">
        <v>2547</v>
      </c>
      <c r="I199" t="s">
        <v>2658</v>
      </c>
      <c r="J199" t="s">
        <v>325</v>
      </c>
    </row>
    <row r="200" spans="1:10">
      <c r="A200" t="s">
        <v>995</v>
      </c>
      <c r="B200" t="s">
        <v>996</v>
      </c>
      <c r="C200" t="s">
        <v>164</v>
      </c>
      <c r="D200" s="6">
        <f>BOM!F230+BOM!F238+BOM!F246+BOM!F254+BOM!F262+BOM!F270+BOM!F280+BOM!F290</f>
        <v>8.0</v>
      </c>
      <c r="E200" s="6">
        <f>BOM!J230+BOM!J238+BOM!J246+BOM!J254+BOM!J262+BOM!J270+BOM!J280+BOM!J290</f>
        <v>8</v>
      </c>
      <c r="F200" s="5">
        <f>IFERROR(G200/E200,0)</f>
        <v>30</v>
      </c>
      <c r="G200" s="5">
        <f>BOM!L230+BOM!L238+BOM!L246+BOM!L254+BOM!L262+BOM!L270+BOM!L280+BOM!L290</f>
        <v>240.0</v>
      </c>
      <c r="H200" s="3" t="s">
        <v>3129</v>
      </c>
      <c r="I200" t="s">
        <v>3130</v>
      </c>
      <c r="J200" t="s">
        <v>325</v>
      </c>
    </row>
    <row r="201" spans="1:10">
      <c r="A201" t="s">
        <v>1686</v>
      </c>
      <c r="B201" t="s">
        <v>1687</v>
      </c>
      <c r="C201" t="s">
        <v>164</v>
      </c>
      <c r="D201" s="6">
        <f>BOM!F497</f>
        <v>8.0</v>
      </c>
      <c r="E201" s="6">
        <f>BOM!J497</f>
        <v>8</v>
      </c>
      <c r="F201" s="5">
        <f>IFERROR(G201/E201,0)</f>
        <v>3</v>
      </c>
      <c r="G201" s="5">
        <f>BOM!L497</f>
        <v>24.0</v>
      </c>
      <c r="H201" t="s">
        <v>1674</v>
      </c>
      <c r="I201" t="s">
        <v>1685</v>
      </c>
      <c r="J201" t="s">
        <v>325</v>
      </c>
    </row>
    <row r="202" spans="1:10">
      <c r="A202" t="s">
        <v>1683</v>
      </c>
      <c r="B202" t="s">
        <v>1684</v>
      </c>
      <c r="C202" t="s">
        <v>164</v>
      </c>
      <c r="D202" s="6">
        <f>BOM!F496</f>
        <v>5.0</v>
      </c>
      <c r="E202" s="6">
        <f>BOM!J496</f>
        <v>5</v>
      </c>
      <c r="F202" s="5">
        <f>IFERROR(G202/E202,0)</f>
        <v>16</v>
      </c>
      <c r="G202" s="5">
        <f>BOM!L496</f>
        <v>80.0</v>
      </c>
      <c r="H202" t="s">
        <v>1674</v>
      </c>
      <c r="I202" t="s">
        <v>1682</v>
      </c>
      <c r="J202" t="s">
        <v>325</v>
      </c>
    </row>
    <row r="203" spans="1:10">
      <c r="A203" t="s">
        <v>1680</v>
      </c>
      <c r="B203" t="s">
        <v>1681</v>
      </c>
      <c r="C203" t="s">
        <v>164</v>
      </c>
      <c r="D203" s="6">
        <f>BOM!F495</f>
        <v>3.0</v>
      </c>
      <c r="E203" s="6">
        <f>BOM!J495</f>
        <v>3</v>
      </c>
      <c r="F203" s="5">
        <f>IFERROR(G203/E203,0)</f>
        <v>22</v>
      </c>
      <c r="G203" s="5">
        <f>BOM!L495</f>
        <v>66.0</v>
      </c>
      <c r="H203" t="s">
        <v>1674</v>
      </c>
      <c r="I203" t="s">
        <v>1679</v>
      </c>
      <c r="J203" t="s">
        <v>325</v>
      </c>
    </row>
    <row r="204" spans="1:10">
      <c r="A204" t="s">
        <v>1675</v>
      </c>
      <c r="B204" t="s">
        <v>1676</v>
      </c>
      <c r="C204" t="s">
        <v>164</v>
      </c>
      <c r="D204" s="6">
        <f>BOM!F494</f>
        <v>4.0</v>
      </c>
      <c r="E204" s="6">
        <f>BOM!J494</f>
        <v>4</v>
      </c>
      <c r="F204" s="5">
        <f>IFERROR(G204/E204,0)</f>
        <v>24</v>
      </c>
      <c r="G204" s="5">
        <f>BOM!L494</f>
        <v>96.0</v>
      </c>
      <c r="H204" t="s">
        <v>1674</v>
      </c>
      <c r="I204" t="s">
        <v>1673</v>
      </c>
      <c r="J204" t="s">
        <v>325</v>
      </c>
    </row>
    <row r="205" spans="1:10">
      <c r="A205" t="s">
        <v>2130</v>
      </c>
      <c r="B205" t="s">
        <v>2131</v>
      </c>
      <c r="C205" t="s">
        <v>164</v>
      </c>
      <c r="D205" s="6">
        <f>BOM!F625</f>
        <v>1.0</v>
      </c>
      <c r="E205" s="6">
        <f>BOM!J625</f>
        <v>1</v>
      </c>
      <c r="F205" s="5">
        <f>IFERROR(G205/E205,0)</f>
        <v>55</v>
      </c>
      <c r="G205" s="5">
        <f>BOM!L625</f>
        <v>55.0</v>
      </c>
      <c r="H205" t="s">
        <v>2043</v>
      </c>
      <c r="I205" t="s">
        <v>2129</v>
      </c>
      <c r="J205" t="s">
        <v>325</v>
      </c>
    </row>
    <row r="206" spans="1:10">
      <c r="A206" t="s">
        <v>137</v>
      </c>
      <c r="B206" t="s">
        <v>138</v>
      </c>
      <c r="C206" t="s">
        <v>112</v>
      </c>
      <c r="D206" s="6">
        <f>BOM!F11</f>
        <v>1500.0</v>
      </c>
      <c r="E206" s="6">
        <f>BOM!J11</f>
        <v>1500</v>
      </c>
      <c r="F206" s="5">
        <f>IFERROR(G206/E206,0)</f>
        <v>4.5</v>
      </c>
      <c r="G206" s="5">
        <f>BOM!L11</f>
        <v>6750.0</v>
      </c>
      <c r="H206" t="s">
        <v>91</v>
      </c>
      <c r="I206" t="s">
        <v>136</v>
      </c>
      <c r="J206" t="s">
        <v>99</v>
      </c>
    </row>
    <row r="207" spans="1:10">
      <c r="A207" t="s">
        <v>2241</v>
      </c>
      <c r="B207" t="s">
        <v>2242</v>
      </c>
      <c r="C207" t="s">
        <v>164</v>
      </c>
      <c r="D207" s="6">
        <f>BOM!F669</f>
        <v>1.0</v>
      </c>
      <c r="E207" s="6">
        <f>BOM!J669</f>
        <v>1</v>
      </c>
      <c r="F207" s="5">
        <f>IFERROR(G207/E207,0)</f>
        <v>25</v>
      </c>
      <c r="G207" s="5">
        <f>BOM!L669</f>
        <v>25.0</v>
      </c>
      <c r="H207" t="s">
        <v>2227</v>
      </c>
      <c r="I207" t="s">
        <v>2240</v>
      </c>
      <c r="J207" t="s">
        <v>325</v>
      </c>
    </row>
    <row r="208" spans="1:10">
      <c r="A208" t="s">
        <v>2228</v>
      </c>
      <c r="B208" t="s">
        <v>2229</v>
      </c>
      <c r="C208" t="s">
        <v>94</v>
      </c>
      <c r="D208" s="6">
        <f>BOM!F666</f>
        <v>20.0</v>
      </c>
      <c r="E208" s="6">
        <f>BOM!J666</f>
        <v>20</v>
      </c>
      <c r="F208" s="5">
        <f>IFERROR(G208/E208,0)</f>
        <v>3.5</v>
      </c>
      <c r="G208" s="5">
        <f>BOM!L666</f>
        <v>70.0</v>
      </c>
      <c r="H208" t="s">
        <v>2227</v>
      </c>
      <c r="I208" t="s">
        <v>2226</v>
      </c>
      <c r="J208" t="s">
        <v>325</v>
      </c>
    </row>
    <row r="209" spans="1:10">
      <c r="A209" t="s">
        <v>2233</v>
      </c>
      <c r="B209" t="s">
        <v>2234</v>
      </c>
      <c r="C209" t="s">
        <v>164</v>
      </c>
      <c r="D209" s="6">
        <f>BOM!F667</f>
        <v>3.0</v>
      </c>
      <c r="E209" s="6">
        <f>BOM!J667</f>
        <v>3</v>
      </c>
      <c r="F209" s="5">
        <f>IFERROR(G209/E209,0)</f>
        <v>12</v>
      </c>
      <c r="G209" s="5">
        <f>BOM!L667</f>
        <v>36.0</v>
      </c>
      <c r="H209" t="s">
        <v>2227</v>
      </c>
      <c r="I209" t="s">
        <v>2232</v>
      </c>
      <c r="J209" t="s">
        <v>325</v>
      </c>
    </row>
    <row r="210" spans="1:10">
      <c r="A210" t="s">
        <v>2927</v>
      </c>
      <c r="B210" t="s">
        <v>2928</v>
      </c>
      <c r="C210" t="s">
        <v>164</v>
      </c>
      <c r="D210" s="6">
        <f>BOM!F896</f>
        <v>1.0</v>
      </c>
      <c r="E210" s="6">
        <f>BOM!J896</f>
        <v>1</v>
      </c>
      <c r="F210" s="5">
        <f>IFERROR(G210/E210,0)</f>
        <v>800</v>
      </c>
      <c r="G210" s="5">
        <f>BOM!L896</f>
        <v>800.0</v>
      </c>
      <c r="H210" t="s">
        <v>2900</v>
      </c>
      <c r="I210" t="s">
        <v>2926</v>
      </c>
      <c r="J210" t="s">
        <v>99</v>
      </c>
    </row>
    <row r="211" spans="1:10">
      <c r="A211" t="s">
        <v>2237</v>
      </c>
      <c r="B211" t="s">
        <v>2238</v>
      </c>
      <c r="C211" t="s">
        <v>164</v>
      </c>
      <c r="D211" s="6">
        <f>BOM!F668</f>
        <v>1.0</v>
      </c>
      <c r="E211" s="6">
        <f>BOM!J668</f>
        <v>1</v>
      </c>
      <c r="F211" s="5">
        <f>IFERROR(G211/E211,0)</f>
        <v>35</v>
      </c>
      <c r="G211" s="5">
        <f>BOM!L668</f>
        <v>35.0</v>
      </c>
      <c r="H211" t="s">
        <v>2227</v>
      </c>
      <c r="I211" t="s">
        <v>2236</v>
      </c>
      <c r="J211" t="s">
        <v>325</v>
      </c>
    </row>
    <row r="212" spans="1:10">
      <c r="A212" t="s">
        <v>2619</v>
      </c>
      <c r="B212" t="s">
        <v>2620</v>
      </c>
      <c r="C212" t="s">
        <v>164</v>
      </c>
      <c r="D212" s="6">
        <f>BOM!F816</f>
        <v>1.0</v>
      </c>
      <c r="E212" s="6">
        <f>BOM!J816</f>
        <v>1</v>
      </c>
      <c r="F212" s="5">
        <f>IFERROR(G212/E212,0)</f>
        <v>32</v>
      </c>
      <c r="G212" s="5">
        <f>BOM!L816</f>
        <v>32.0</v>
      </c>
      <c r="H212" t="s">
        <v>2547</v>
      </c>
      <c r="I212" t="s">
        <v>2618</v>
      </c>
      <c r="J212" t="s">
        <v>325</v>
      </c>
    </row>
    <row r="213" spans="1:10">
      <c r="A213" t="s">
        <v>2026</v>
      </c>
      <c r="B213" t="s">
        <v>2027</v>
      </c>
      <c r="C213" t="s">
        <v>164</v>
      </c>
      <c r="D213" s="6">
        <f>BOM!F600</f>
        <v>2000.0</v>
      </c>
      <c r="E213" s="6">
        <f>BOM!J600</f>
        <v>2000</v>
      </c>
      <c r="F213" s="5">
        <f>IFERROR(G213/E213,0)</f>
        <v>0.045</v>
      </c>
      <c r="G213" s="5">
        <f>BOM!L600</f>
        <v>90.0</v>
      </c>
      <c r="H213" t="s">
        <v>1988</v>
      </c>
      <c r="I213" t="s">
        <v>2025</v>
      </c>
      <c r="J213" t="s">
        <v>325</v>
      </c>
    </row>
    <row r="214" spans="1:10">
      <c r="A214" t="s">
        <v>2014</v>
      </c>
      <c r="B214" t="s">
        <v>2015</v>
      </c>
      <c r="C214" t="s">
        <v>94</v>
      </c>
      <c r="D214" s="6">
        <f>BOM!F597</f>
        <v>1200.0</v>
      </c>
      <c r="E214" s="6">
        <f>BOM!J597</f>
        <v>1200</v>
      </c>
      <c r="F214" s="5">
        <f>IFERROR(G214/E214,0)</f>
        <v>0.11</v>
      </c>
      <c r="G214" s="5">
        <f>BOM!L597</f>
        <v>132.0</v>
      </c>
      <c r="H214" t="s">
        <v>1988</v>
      </c>
      <c r="I214" t="s">
        <v>2013</v>
      </c>
      <c r="J214" t="s">
        <v>325</v>
      </c>
    </row>
    <row r="215" spans="1:10">
      <c r="A215" t="s">
        <v>1930</v>
      </c>
      <c r="B215" t="s">
        <v>1931</v>
      </c>
      <c r="C215" t="s">
        <v>94</v>
      </c>
      <c r="D215" s="6">
        <f>BOM!F576</f>
        <v>90.0</v>
      </c>
      <c r="E215" s="6">
        <f>BOM!J576</f>
        <v>96</v>
      </c>
      <c r="F215" s="5">
        <f>IFERROR(G215/E215,0)</f>
        <v>10.83</v>
      </c>
      <c r="G215" s="5">
        <f>BOM!L576</f>
        <v>1039.68</v>
      </c>
      <c r="H215" t="s">
        <v>1929</v>
      </c>
      <c r="I215" t="s">
        <v>1928</v>
      </c>
      <c r="J215" t="s">
        <v>325</v>
      </c>
    </row>
    <row r="216" spans="1:10">
      <c r="A216" t="s">
        <v>1941</v>
      </c>
      <c r="B216" t="s">
        <v>1942</v>
      </c>
      <c r="C216" t="s">
        <v>94</v>
      </c>
      <c r="D216" s="6">
        <f>BOM!F578</f>
        <v>9.0</v>
      </c>
      <c r="E216" s="6">
        <f>BOM!J578</f>
        <v>12</v>
      </c>
      <c r="F216" s="5">
        <f>IFERROR(G216/E216,0)</f>
        <v>14.08</v>
      </c>
      <c r="G216" s="5">
        <f>BOM!L578</f>
        <v>168.96</v>
      </c>
      <c r="H216" t="s">
        <v>1929</v>
      </c>
      <c r="I216" t="s">
        <v>1940</v>
      </c>
      <c r="J216" t="s">
        <v>325</v>
      </c>
    </row>
    <row r="217" spans="1:10">
      <c r="A217" t="s">
        <v>1945</v>
      </c>
      <c r="B217" t="s">
        <v>1946</v>
      </c>
      <c r="C217" t="s">
        <v>94</v>
      </c>
      <c r="D217" s="6">
        <f>BOM!F579</f>
        <v>75.0</v>
      </c>
      <c r="E217" s="6">
        <f>BOM!J579</f>
        <v>80</v>
      </c>
      <c r="F217" s="5">
        <f>IFERROR(G217/E217,0)</f>
        <v>9.75</v>
      </c>
      <c r="G217" s="5">
        <f>BOM!L579</f>
        <v>780.0</v>
      </c>
      <c r="H217" t="s">
        <v>1929</v>
      </c>
      <c r="I217" t="s">
        <v>1944</v>
      </c>
      <c r="J217" t="s">
        <v>325</v>
      </c>
    </row>
    <row r="218" spans="1:10">
      <c r="A218" t="s">
        <v>1952</v>
      </c>
      <c r="B218" t="s">
        <v>1953</v>
      </c>
      <c r="C218" t="s">
        <v>94</v>
      </c>
      <c r="D218" s="6">
        <f>BOM!F581</f>
        <v>64.0</v>
      </c>
      <c r="E218" s="6">
        <f>BOM!J581</f>
        <v>68</v>
      </c>
      <c r="F218" s="5">
        <f>IFERROR(G218/E218,0)</f>
        <v>11.92</v>
      </c>
      <c r="G218" s="5">
        <f>BOM!L581</f>
        <v>810.56</v>
      </c>
      <c r="H218" t="s">
        <v>1929</v>
      </c>
      <c r="I218" t="s">
        <v>1951</v>
      </c>
      <c r="J218" t="s">
        <v>325</v>
      </c>
    </row>
    <row r="219" spans="1:10">
      <c r="A219" t="s">
        <v>1959</v>
      </c>
      <c r="B219" t="s">
        <v>1960</v>
      </c>
      <c r="C219" t="s">
        <v>94</v>
      </c>
      <c r="D219" s="6">
        <f>BOM!F583</f>
        <v>35.0</v>
      </c>
      <c r="E219" s="6">
        <f>BOM!J583</f>
        <v>40</v>
      </c>
      <c r="F219" s="5">
        <f>IFERROR(G219/E219,0)</f>
        <v>13.0</v>
      </c>
      <c r="G219" s="5">
        <f>BOM!L583</f>
        <v>520.0</v>
      </c>
      <c r="H219" t="s">
        <v>1929</v>
      </c>
      <c r="I219" t="s">
        <v>1958</v>
      </c>
      <c r="J219" t="s">
        <v>325</v>
      </c>
    </row>
    <row r="220" spans="1:10">
      <c r="A220" t="s">
        <v>1966</v>
      </c>
      <c r="B220" t="s">
        <v>1967</v>
      </c>
      <c r="C220" t="s">
        <v>94</v>
      </c>
      <c r="D220" s="6">
        <f>BOM!F585</f>
        <v>10.0</v>
      </c>
      <c r="E220" s="6">
        <f>BOM!J585</f>
        <v>12</v>
      </c>
      <c r="F220" s="5">
        <f>IFERROR(G220/E220,0)</f>
        <v>14.08</v>
      </c>
      <c r="G220" s="5">
        <f>BOM!L585</f>
        <v>168.96</v>
      </c>
      <c r="H220" t="s">
        <v>1929</v>
      </c>
      <c r="I220" t="s">
        <v>1965</v>
      </c>
      <c r="J220" t="s">
        <v>325</v>
      </c>
    </row>
    <row r="221" spans="1:10">
      <c r="A221" t="s">
        <v>1973</v>
      </c>
      <c r="B221" t="s">
        <v>1974</v>
      </c>
      <c r="C221" t="s">
        <v>94</v>
      </c>
      <c r="D221" s="6">
        <f>BOM!F587</f>
        <v>4.0</v>
      </c>
      <c r="E221" s="6">
        <f>BOM!J587</f>
        <v>8</v>
      </c>
      <c r="F221" s="5">
        <f>IFERROR(G221/E221,0)</f>
        <v>6.5</v>
      </c>
      <c r="G221" s="5">
        <f>BOM!L587</f>
        <v>52.0</v>
      </c>
      <c r="H221" t="s">
        <v>1929</v>
      </c>
      <c r="I221" t="s">
        <v>1972</v>
      </c>
      <c r="J221" t="s">
        <v>325</v>
      </c>
    </row>
    <row r="222" spans="1:10">
      <c r="A222" t="s">
        <v>1977</v>
      </c>
      <c r="B222" t="s">
        <v>1978</v>
      </c>
      <c r="C222" t="s">
        <v>94</v>
      </c>
      <c r="D222" s="6">
        <f>BOM!F588</f>
        <v>31.0</v>
      </c>
      <c r="E222" s="6">
        <f>BOM!J588</f>
        <v>36</v>
      </c>
      <c r="F222" s="5">
        <f>IFERROR(G222/E222,0)</f>
        <v>7.58</v>
      </c>
      <c r="G222" s="5">
        <f>BOM!L588</f>
        <v>272.88</v>
      </c>
      <c r="H222" t="s">
        <v>1929</v>
      </c>
      <c r="I222" t="s">
        <v>1976</v>
      </c>
      <c r="J222" t="s">
        <v>325</v>
      </c>
    </row>
    <row r="223" spans="1:10">
      <c r="A223" t="s">
        <v>1984</v>
      </c>
      <c r="B223" t="s">
        <v>1985</v>
      </c>
      <c r="C223" t="s">
        <v>94</v>
      </c>
      <c r="D223" s="6">
        <f>BOM!F590</f>
        <v>62.0</v>
      </c>
      <c r="E223" s="6">
        <f>BOM!J590</f>
        <v>68</v>
      </c>
      <c r="F223" s="5">
        <f>IFERROR(G223/E223,0)</f>
        <v>8.67</v>
      </c>
      <c r="G223" s="5">
        <f>BOM!L590</f>
        <v>589.56</v>
      </c>
      <c r="H223" t="s">
        <v>1929</v>
      </c>
      <c r="I223" t="s">
        <v>1983</v>
      </c>
      <c r="J223" t="s">
        <v>325</v>
      </c>
    </row>
    <row r="224" spans="1:10">
      <c r="A224" t="s">
        <v>2010</v>
      </c>
      <c r="B224" t="s">
        <v>2011</v>
      </c>
      <c r="C224" t="s">
        <v>112</v>
      </c>
      <c r="D224" s="6">
        <f>BOM!F596</f>
        <v>1534.613</v>
      </c>
      <c r="E224" s="6">
        <f>BOM!J596</f>
        <v>1800</v>
      </c>
      <c r="F224" s="5">
        <f>IFERROR(G224/E224,0)</f>
        <v>0.95</v>
      </c>
      <c r="G224" s="5">
        <f>BOM!L596</f>
        <v>1710.0</v>
      </c>
      <c r="H224" t="s">
        <v>1988</v>
      </c>
      <c r="I224" t="s">
        <v>2009</v>
      </c>
      <c r="J224" t="s">
        <v>325</v>
      </c>
    </row>
    <row r="225" spans="1:10">
      <c r="A225" t="s">
        <v>2860</v>
      </c>
      <c r="B225" t="s">
        <v>2861</v>
      </c>
      <c r="C225" t="s">
        <v>243</v>
      </c>
      <c r="D225" s="6">
        <f>BOM!F877</f>
        <v>4.0</v>
      </c>
      <c r="E225" s="6">
        <f>BOM!J877</f>
        <v>4</v>
      </c>
      <c r="F225" s="5">
        <f>IFERROR(G225/E225,0)</f>
        <v>5</v>
      </c>
      <c r="G225" s="5">
        <f>BOM!L877</f>
        <v>20.0</v>
      </c>
      <c r="H225" t="s">
        <v>2731</v>
      </c>
      <c r="I225" t="s">
        <v>2859</v>
      </c>
      <c r="J225" t="s">
        <v>325</v>
      </c>
    </row>
    <row r="226" spans="1:10">
      <c r="A226" t="s">
        <v>1689</v>
      </c>
      <c r="B226" t="s">
        <v>1690</v>
      </c>
      <c r="C226" t="s">
        <v>164</v>
      </c>
      <c r="D226" s="6">
        <f>BOM!F498</f>
        <v>8.0</v>
      </c>
      <c r="E226" s="6">
        <f>BOM!J498</f>
        <v>8</v>
      </c>
      <c r="F226" s="5">
        <f>IFERROR(G226/E226,0)</f>
        <v>8</v>
      </c>
      <c r="G226" s="5">
        <f>BOM!L498</f>
        <v>64.0</v>
      </c>
      <c r="H226" t="s">
        <v>1674</v>
      </c>
      <c r="I226" t="s">
        <v>1688</v>
      </c>
      <c r="J226" t="s">
        <v>325</v>
      </c>
    </row>
    <row r="227" spans="1:10">
      <c r="A227" t="s">
        <v>2906</v>
      </c>
      <c r="B227" t="s">
        <v>2907</v>
      </c>
      <c r="C227" t="s">
        <v>164</v>
      </c>
      <c r="D227" s="6">
        <f>BOM!F889</f>
        <v>2.0</v>
      </c>
      <c r="E227" s="6">
        <f>BOM!J889</f>
        <v>2</v>
      </c>
      <c r="F227" s="5">
        <f>IFERROR(G227/E227,0)</f>
        <v>700</v>
      </c>
      <c r="G227" s="5">
        <f>BOM!L889</f>
        <v>1400.0</v>
      </c>
      <c r="H227" t="s">
        <v>2900</v>
      </c>
      <c r="I227" t="s">
        <v>2905</v>
      </c>
      <c r="J227" t="s">
        <v>99</v>
      </c>
    </row>
    <row r="228" spans="1:10">
      <c r="A228" t="s">
        <v>1713</v>
      </c>
      <c r="B228" t="s">
        <v>1714</v>
      </c>
      <c r="C228" t="s">
        <v>164</v>
      </c>
      <c r="D228" s="6">
        <f>BOM!F506</f>
        <v>52.0</v>
      </c>
      <c r="E228" s="6">
        <f>BOM!J506</f>
        <v>52</v>
      </c>
      <c r="F228" s="5">
        <f>IFERROR(G228/E228,0)</f>
        <v>1.2</v>
      </c>
      <c r="G228" s="5">
        <f>BOM!L506</f>
        <v>62.4</v>
      </c>
      <c r="H228" t="s">
        <v>1674</v>
      </c>
      <c r="I228" t="s">
        <v>1712</v>
      </c>
      <c r="J228" t="s">
        <v>325</v>
      </c>
    </row>
    <row r="229" spans="1:10">
      <c r="A229" t="s">
        <v>1722</v>
      </c>
      <c r="B229" t="s">
        <v>1723</v>
      </c>
      <c r="C229" t="s">
        <v>117</v>
      </c>
      <c r="D229" s="6">
        <f>BOM!F509</f>
        <v>8.0</v>
      </c>
      <c r="E229" s="6">
        <f>BOM!J509</f>
        <v>8</v>
      </c>
      <c r="F229" s="5">
        <f>IFERROR(G229/E229,0)</f>
        <v>45</v>
      </c>
      <c r="G229" s="5">
        <f>BOM!L509</f>
        <v>360.0</v>
      </c>
      <c r="H229" t="s">
        <v>1674</v>
      </c>
      <c r="I229" t="s">
        <v>1721</v>
      </c>
      <c r="J229" t="s">
        <v>325</v>
      </c>
    </row>
    <row r="230" spans="1:10">
      <c r="A230" t="s">
        <v>1695</v>
      </c>
      <c r="B230" t="s">
        <v>1696</v>
      </c>
      <c r="C230" t="s">
        <v>164</v>
      </c>
      <c r="D230" s="6">
        <f>BOM!F500</f>
        <v>24.0</v>
      </c>
      <c r="E230" s="6">
        <f>BOM!J500</f>
        <v>24</v>
      </c>
      <c r="F230" s="5">
        <f>IFERROR(G230/E230,0)</f>
        <v>3</v>
      </c>
      <c r="G230" s="5">
        <f>BOM!L500</f>
        <v>72.0</v>
      </c>
      <c r="H230" t="s">
        <v>1674</v>
      </c>
      <c r="I230" t="s">
        <v>1694</v>
      </c>
      <c r="J230" t="s">
        <v>325</v>
      </c>
    </row>
    <row r="231" spans="1:10">
      <c r="A231" t="s">
        <v>1698</v>
      </c>
      <c r="B231" t="s">
        <v>1699</v>
      </c>
      <c r="C231" t="s">
        <v>164</v>
      </c>
      <c r="D231" s="6">
        <f>BOM!F501</f>
        <v>4.0</v>
      </c>
      <c r="E231" s="6">
        <f>BOM!J501</f>
        <v>4</v>
      </c>
      <c r="F231" s="5">
        <f>IFERROR(G231/E231,0)</f>
        <v>16</v>
      </c>
      <c r="G231" s="5">
        <f>BOM!L501</f>
        <v>64.0</v>
      </c>
      <c r="H231" t="s">
        <v>1674</v>
      </c>
      <c r="I231" t="s">
        <v>1697</v>
      </c>
      <c r="J231" t="s">
        <v>325</v>
      </c>
    </row>
    <row r="232" spans="1:10">
      <c r="A232" t="s">
        <v>1704</v>
      </c>
      <c r="B232" t="s">
        <v>1705</v>
      </c>
      <c r="C232" t="s">
        <v>164</v>
      </c>
      <c r="D232" s="6">
        <f>BOM!F503</f>
        <v>52.0</v>
      </c>
      <c r="E232" s="6">
        <f>BOM!J503</f>
        <v>52</v>
      </c>
      <c r="F232" s="5">
        <f>IFERROR(G232/E232,0)</f>
        <v>4</v>
      </c>
      <c r="G232" s="5">
        <f>BOM!L503</f>
        <v>208.0</v>
      </c>
      <c r="H232" t="s">
        <v>1674</v>
      </c>
      <c r="I232" t="s">
        <v>1703</v>
      </c>
      <c r="J232" t="s">
        <v>325</v>
      </c>
    </row>
    <row r="233" spans="1:10">
      <c r="A233" t="s">
        <v>1241</v>
      </c>
      <c r="B233" t="s">
        <v>1242</v>
      </c>
      <c r="C233" t="s">
        <v>164</v>
      </c>
      <c r="D233" s="6">
        <f>BOM!F366+BOM!F370</f>
        <v>2.0</v>
      </c>
      <c r="E233" s="6">
        <f>BOM!J366+BOM!J370</f>
        <v>2</v>
      </c>
      <c r="F233" s="5">
        <f>IFERROR(G233/E233,0)</f>
        <v>22</v>
      </c>
      <c r="G233" s="5">
        <f>BOM!L366+BOM!L370</f>
        <v>44.0</v>
      </c>
      <c r="H233" t="s">
        <v>3131</v>
      </c>
      <c r="I233" t="s">
        <v>3132</v>
      </c>
      <c r="J233" t="s">
        <v>325</v>
      </c>
    </row>
    <row r="234" spans="1:10">
      <c r="A234" t="s">
        <v>1253</v>
      </c>
      <c r="B234" t="s">
        <v>1254</v>
      </c>
      <c r="C234" t="s">
        <v>164</v>
      </c>
      <c r="D234" s="6">
        <f>BOM!F372</f>
        <v>1.0</v>
      </c>
      <c r="E234" s="6">
        <f>BOM!J372</f>
        <v>1</v>
      </c>
      <c r="F234" s="5">
        <f>IFERROR(G234/E234,0)</f>
        <v>65</v>
      </c>
      <c r="G234" s="5">
        <f>BOM!L372</f>
        <v>65.0</v>
      </c>
      <c r="H234" t="s">
        <v>1247</v>
      </c>
      <c r="I234" t="s">
        <v>1252</v>
      </c>
      <c r="J234" t="s">
        <v>325</v>
      </c>
    </row>
    <row r="235" spans="1:10">
      <c r="A235" t="s">
        <v>1710</v>
      </c>
      <c r="B235" t="s">
        <v>1711</v>
      </c>
      <c r="C235" t="s">
        <v>164</v>
      </c>
      <c r="D235" s="6">
        <f>BOM!F505</f>
        <v>208.0</v>
      </c>
      <c r="E235" s="6">
        <f>BOM!J505</f>
        <v>208</v>
      </c>
      <c r="F235" s="5">
        <f>IFERROR(G235/E235,0)</f>
        <v>0.12</v>
      </c>
      <c r="G235" s="5">
        <f>BOM!L505</f>
        <v>24.96</v>
      </c>
      <c r="H235" t="s">
        <v>1674</v>
      </c>
      <c r="I235" t="s">
        <v>1709</v>
      </c>
      <c r="J235" t="s">
        <v>325</v>
      </c>
    </row>
    <row r="236" spans="1:10">
      <c r="A236" t="s">
        <v>1701</v>
      </c>
      <c r="B236" t="s">
        <v>1702</v>
      </c>
      <c r="C236" t="s">
        <v>164</v>
      </c>
      <c r="D236" s="6">
        <f>BOM!F502</f>
        <v>4.0</v>
      </c>
      <c r="E236" s="6">
        <f>BOM!J502</f>
        <v>4</v>
      </c>
      <c r="F236" s="5">
        <f>IFERROR(G236/E236,0)</f>
        <v>12</v>
      </c>
      <c r="G236" s="5">
        <f>BOM!L502</f>
        <v>48.0</v>
      </c>
      <c r="H236" t="s">
        <v>1674</v>
      </c>
      <c r="I236" t="s">
        <v>1700</v>
      </c>
      <c r="J236" t="s">
        <v>325</v>
      </c>
    </row>
    <row r="237" spans="1:10">
      <c r="A237" t="s">
        <v>1707</v>
      </c>
      <c r="B237" t="s">
        <v>1708</v>
      </c>
      <c r="C237" t="s">
        <v>94</v>
      </c>
      <c r="D237" s="6">
        <f>BOM!F504</f>
        <v>100.0</v>
      </c>
      <c r="E237" s="6">
        <f>BOM!J504</f>
        <v>100</v>
      </c>
      <c r="F237" s="5">
        <f>IFERROR(G237/E237,0)</f>
        <v>1.1</v>
      </c>
      <c r="G237" s="5">
        <f>BOM!L504</f>
        <v>110.0</v>
      </c>
      <c r="H237" t="s">
        <v>1674</v>
      </c>
      <c r="I237" t="s">
        <v>1706</v>
      </c>
      <c r="J237" t="s">
        <v>325</v>
      </c>
    </row>
    <row r="238" spans="1:10">
      <c r="A238" t="s">
        <v>1728</v>
      </c>
      <c r="B238" t="s">
        <v>1729</v>
      </c>
      <c r="C238" t="s">
        <v>164</v>
      </c>
      <c r="D238" s="6">
        <f>BOM!F511</f>
        <v>1.0</v>
      </c>
      <c r="E238" s="6">
        <f>BOM!J511</f>
        <v>1</v>
      </c>
      <c r="F238" s="5">
        <f>IFERROR(G238/E238,0)</f>
        <v>95</v>
      </c>
      <c r="G238" s="5">
        <f>BOM!L511</f>
        <v>95.0</v>
      </c>
      <c r="H238" t="s">
        <v>1674</v>
      </c>
      <c r="I238" t="s">
        <v>1727</v>
      </c>
      <c r="J238" t="s">
        <v>325</v>
      </c>
    </row>
    <row r="239" spans="1:10">
      <c r="A239" t="s">
        <v>1234</v>
      </c>
      <c r="B239" t="s">
        <v>1235</v>
      </c>
      <c r="C239" t="s">
        <v>164</v>
      </c>
      <c r="D239" s="6">
        <f>BOM!F364+BOM!F368</f>
        <v>2.0</v>
      </c>
      <c r="E239" s="6">
        <f>BOM!J364+BOM!J368</f>
        <v>2</v>
      </c>
      <c r="F239" s="5">
        <f>IFERROR(G239/E239,0)</f>
        <v>15</v>
      </c>
      <c r="G239" s="5">
        <f>BOM!L364+BOM!L368</f>
        <v>30.0</v>
      </c>
      <c r="H239" t="s">
        <v>3131</v>
      </c>
      <c r="I239" t="s">
        <v>3133</v>
      </c>
      <c r="J239" t="s">
        <v>325</v>
      </c>
    </row>
    <row r="240" spans="1:10">
      <c r="A240" t="s">
        <v>1238</v>
      </c>
      <c r="B240" t="s">
        <v>1239</v>
      </c>
      <c r="C240" t="s">
        <v>164</v>
      </c>
      <c r="D240" s="6">
        <f>BOM!F365+BOM!F369</f>
        <v>2.0</v>
      </c>
      <c r="E240" s="6">
        <f>BOM!J365+BOM!J369</f>
        <v>2</v>
      </c>
      <c r="F240" s="5">
        <f>IFERROR(G240/E240,0)</f>
        <v>22</v>
      </c>
      <c r="G240" s="5">
        <f>BOM!L365+BOM!L369</f>
        <v>44.0</v>
      </c>
      <c r="H240" t="s">
        <v>3131</v>
      </c>
      <c r="I240" t="s">
        <v>3134</v>
      </c>
      <c r="J240" t="s">
        <v>325</v>
      </c>
    </row>
    <row r="241" spans="1:10">
      <c r="A241" t="s">
        <v>1063</v>
      </c>
      <c r="B241" t="s">
        <v>1064</v>
      </c>
      <c r="C241" t="s">
        <v>164</v>
      </c>
      <c r="D241" s="6">
        <f>BOM!F273+BOM!F283</f>
        <v>2.0</v>
      </c>
      <c r="E241" s="6">
        <f>BOM!J273+BOM!J283</f>
        <v>2</v>
      </c>
      <c r="F241" s="5">
        <f>IFERROR(G241/E241,0)</f>
        <v>8</v>
      </c>
      <c r="G241" s="5">
        <f>BOM!L273+BOM!L283</f>
        <v>16.0</v>
      </c>
      <c r="H241" t="s">
        <v>3104</v>
      </c>
      <c r="I241" t="s">
        <v>3135</v>
      </c>
      <c r="J241" t="s">
        <v>325</v>
      </c>
    </row>
    <row r="242" spans="1:10">
      <c r="A242" t="s">
        <v>1567</v>
      </c>
      <c r="B242" t="s">
        <v>1568</v>
      </c>
      <c r="C242" t="s">
        <v>94</v>
      </c>
      <c r="D242" s="6">
        <f>BOM!F463</f>
        <v>109.0</v>
      </c>
      <c r="E242" s="6">
        <f>BOM!J463</f>
        <v>120</v>
      </c>
      <c r="F242" s="5">
        <f>IFERROR(G242/E242,0)</f>
        <v>1.8</v>
      </c>
      <c r="G242" s="5">
        <f>BOM!L463</f>
        <v>216.0</v>
      </c>
      <c r="H242" t="s">
        <v>1566</v>
      </c>
      <c r="I242" t="s">
        <v>1565</v>
      </c>
      <c r="J242" t="s">
        <v>325</v>
      </c>
    </row>
    <row r="243" spans="1:10">
      <c r="A243" t="s">
        <v>1572</v>
      </c>
      <c r="B243" t="s">
        <v>1573</v>
      </c>
      <c r="C243" t="s">
        <v>94</v>
      </c>
      <c r="D243" s="6">
        <f>BOM!F464</f>
        <v>144.0</v>
      </c>
      <c r="E243" s="6">
        <f>BOM!J464</f>
        <v>160</v>
      </c>
      <c r="F243" s="5">
        <f>IFERROR(G243/E243,0)</f>
        <v>2.45</v>
      </c>
      <c r="G243" s="5">
        <f>BOM!L464</f>
        <v>392.0</v>
      </c>
      <c r="H243" t="s">
        <v>1566</v>
      </c>
      <c r="I243" t="s">
        <v>1571</v>
      </c>
      <c r="J243" t="s">
        <v>325</v>
      </c>
    </row>
    <row r="244" spans="1:10">
      <c r="A244" t="s">
        <v>1576</v>
      </c>
      <c r="B244" t="s">
        <v>1577</v>
      </c>
      <c r="C244" t="s">
        <v>94</v>
      </c>
      <c r="D244" s="6">
        <f>BOM!F465</f>
        <v>74.0</v>
      </c>
      <c r="E244" s="6">
        <f>BOM!J465</f>
        <v>90</v>
      </c>
      <c r="F244" s="5">
        <f>IFERROR(G244/E244,0)</f>
        <v>7.5</v>
      </c>
      <c r="G244" s="5">
        <f>BOM!L465</f>
        <v>675.0</v>
      </c>
      <c r="H244" t="s">
        <v>1566</v>
      </c>
      <c r="I244" t="s">
        <v>1575</v>
      </c>
      <c r="J244" t="s">
        <v>325</v>
      </c>
    </row>
    <row r="245" spans="1:10">
      <c r="A245" t="s">
        <v>1580</v>
      </c>
      <c r="B245" t="s">
        <v>1581</v>
      </c>
      <c r="C245" t="s">
        <v>94</v>
      </c>
      <c r="D245" s="6">
        <f>BOM!F466</f>
        <v>105.21</v>
      </c>
      <c r="E245" s="6">
        <f>BOM!J466</f>
        <v>120</v>
      </c>
      <c r="F245" s="5">
        <f>IFERROR(G245/E245,0)</f>
        <v>4.8</v>
      </c>
      <c r="G245" s="5">
        <f>BOM!L466</f>
        <v>576.0</v>
      </c>
      <c r="H245" t="s">
        <v>1566</v>
      </c>
      <c r="I245" t="s">
        <v>1579</v>
      </c>
      <c r="J245" t="s">
        <v>325</v>
      </c>
    </row>
    <row r="246" spans="1:10">
      <c r="A246" t="s">
        <v>1584</v>
      </c>
      <c r="B246" t="s">
        <v>1585</v>
      </c>
      <c r="C246" t="s">
        <v>94</v>
      </c>
      <c r="D246" s="6">
        <f>BOM!F467</f>
        <v>163.81</v>
      </c>
      <c r="E246" s="6">
        <f>BOM!J467</f>
        <v>190</v>
      </c>
      <c r="F246" s="5">
        <f>IFERROR(G246/E246,0)</f>
        <v>7.713</v>
      </c>
      <c r="G246" s="5">
        <f>BOM!L467</f>
        <v>1465.47</v>
      </c>
      <c r="H246" t="s">
        <v>1566</v>
      </c>
      <c r="I246" t="s">
        <v>1583</v>
      </c>
      <c r="J246" t="s">
        <v>325</v>
      </c>
    </row>
    <row r="247" spans="1:10">
      <c r="A247" t="s">
        <v>1381</v>
      </c>
      <c r="B247" t="s">
        <v>1382</v>
      </c>
      <c r="C247" t="s">
        <v>1378</v>
      </c>
      <c r="D247" s="6">
        <f>BOM!F412</f>
        <v>1.0</v>
      </c>
      <c r="E247" s="6">
        <f>BOM!J412</f>
        <v>1</v>
      </c>
      <c r="F247" s="5">
        <f>IFERROR(G247/E247,0)</f>
        <v>160</v>
      </c>
      <c r="G247" s="5">
        <f>BOM!L412</f>
        <v>160.0</v>
      </c>
      <c r="H247" t="s">
        <v>1313</v>
      </c>
      <c r="I247" t="s">
        <v>1380</v>
      </c>
      <c r="J247" t="s">
        <v>325</v>
      </c>
    </row>
    <row r="248" spans="1:10">
      <c r="A248" t="s">
        <v>149</v>
      </c>
      <c r="B248" t="s">
        <v>150</v>
      </c>
      <c r="C248" t="s">
        <v>94</v>
      </c>
      <c r="D248" s="6">
        <f>BOM!F14</f>
        <v>180.0</v>
      </c>
      <c r="E248" s="6">
        <f>BOM!J14</f>
        <v>180</v>
      </c>
      <c r="F248" s="5">
        <f>IFERROR(G248/E248,0)</f>
        <v>2.2</v>
      </c>
      <c r="G248" s="5">
        <f>BOM!L14</f>
        <v>396.0</v>
      </c>
      <c r="H248" t="s">
        <v>91</v>
      </c>
      <c r="I248" t="s">
        <v>148</v>
      </c>
      <c r="J248" t="s">
        <v>99</v>
      </c>
    </row>
    <row r="249" spans="1:10">
      <c r="A249" t="s">
        <v>2175</v>
      </c>
      <c r="B249" t="s">
        <v>2176</v>
      </c>
      <c r="C249" t="s">
        <v>164</v>
      </c>
      <c r="D249" s="6">
        <f>BOM!F636+BOM!F642+BOM!F648+BOM!F654+BOM!F660</f>
        <v>5.0</v>
      </c>
      <c r="E249" s="6">
        <f>BOM!J636+BOM!J642+BOM!J648+BOM!J654+BOM!J660</f>
        <v>5</v>
      </c>
      <c r="F249" s="5">
        <f>IFERROR(G249/E249,0)</f>
        <v>350</v>
      </c>
      <c r="G249" s="5">
        <f>BOM!L636+BOM!L642+BOM!L648+BOM!L654+BOM!L660</f>
        <v>1750.0</v>
      </c>
      <c r="H249" s="3" t="s">
        <v>3136</v>
      </c>
      <c r="I249" t="s">
        <v>3137</v>
      </c>
      <c r="J249" t="s">
        <v>325</v>
      </c>
    </row>
    <row r="250" spans="1:10">
      <c r="A250" t="s">
        <v>2189</v>
      </c>
      <c r="B250" t="s">
        <v>2190</v>
      </c>
      <c r="C250" t="s">
        <v>164</v>
      </c>
      <c r="D250" s="6">
        <f>BOM!F640+BOM!F646+BOM!F652+BOM!F658+BOM!F664</f>
        <v>5.0</v>
      </c>
      <c r="E250" s="6">
        <f>BOM!J640+BOM!J646+BOM!J652+BOM!J658+BOM!J664</f>
        <v>5</v>
      </c>
      <c r="F250" s="5">
        <f>IFERROR(G250/E250,0)</f>
        <v>28</v>
      </c>
      <c r="G250" s="5">
        <f>BOM!L640+BOM!L646+BOM!L652+BOM!L658+BOM!L664</f>
        <v>140.0</v>
      </c>
      <c r="H250" s="3" t="s">
        <v>3136</v>
      </c>
      <c r="I250" t="s">
        <v>3138</v>
      </c>
      <c r="J250" t="s">
        <v>325</v>
      </c>
    </row>
    <row r="251" spans="1:10">
      <c r="A251" t="s">
        <v>2180</v>
      </c>
      <c r="B251" t="s">
        <v>2181</v>
      </c>
      <c r="C251" t="s">
        <v>94</v>
      </c>
      <c r="D251" s="6">
        <f>BOM!F637+BOM!F643+BOM!F649+BOM!F655+BOM!F661</f>
        <v>36.0</v>
      </c>
      <c r="E251" s="6">
        <f>BOM!J637+BOM!J643+BOM!J649+BOM!J655+BOM!J661</f>
        <v>36</v>
      </c>
      <c r="F251" s="5">
        <f>IFERROR(G251/E251,0)</f>
        <v>6</v>
      </c>
      <c r="G251" s="5">
        <f>BOM!L637+BOM!L643+BOM!L649+BOM!L655+BOM!L661</f>
        <v>216.0</v>
      </c>
      <c r="H251" s="3" t="s">
        <v>3136</v>
      </c>
      <c r="I251" t="s">
        <v>3139</v>
      </c>
      <c r="J251" t="s">
        <v>325</v>
      </c>
    </row>
    <row r="252" spans="1:10">
      <c r="A252" t="s">
        <v>2183</v>
      </c>
      <c r="B252" t="s">
        <v>2184</v>
      </c>
      <c r="C252" t="s">
        <v>164</v>
      </c>
      <c r="D252" s="6">
        <f>BOM!F638+BOM!F644+BOM!F650+BOM!F656+BOM!F662</f>
        <v>10.0</v>
      </c>
      <c r="E252" s="6">
        <f>BOM!J638+BOM!J644+BOM!J650+BOM!J656+BOM!J662</f>
        <v>10</v>
      </c>
      <c r="F252" s="5">
        <f>IFERROR(G252/E252,0)</f>
        <v>30</v>
      </c>
      <c r="G252" s="5">
        <f>BOM!L638+BOM!L644+BOM!L650+BOM!L656+BOM!L662</f>
        <v>300.0</v>
      </c>
      <c r="H252" s="3" t="s">
        <v>3136</v>
      </c>
      <c r="I252" t="s">
        <v>3140</v>
      </c>
      <c r="J252" t="s">
        <v>325</v>
      </c>
    </row>
    <row r="253" spans="1:10">
      <c r="A253" t="s">
        <v>2186</v>
      </c>
      <c r="B253" t="s">
        <v>2187</v>
      </c>
      <c r="C253" t="s">
        <v>164</v>
      </c>
      <c r="D253" s="6">
        <f>BOM!F639+BOM!F645+BOM!F651+BOM!F657+BOM!F663</f>
        <v>5.0</v>
      </c>
      <c r="E253" s="6">
        <f>BOM!J639+BOM!J645+BOM!J651+BOM!J657+BOM!J663</f>
        <v>5</v>
      </c>
      <c r="F253" s="5">
        <f>IFERROR(G253/E253,0)</f>
        <v>65</v>
      </c>
      <c r="G253" s="5">
        <f>BOM!L639+BOM!L645+BOM!L651+BOM!L657+BOM!L663</f>
        <v>325.0</v>
      </c>
      <c r="H253" s="3" t="s">
        <v>3136</v>
      </c>
      <c r="I253" t="s">
        <v>3141</v>
      </c>
      <c r="J253" t="s">
        <v>325</v>
      </c>
    </row>
    <row r="254" spans="1:10">
      <c r="A254" t="s">
        <v>2192</v>
      </c>
      <c r="B254" t="s">
        <v>2193</v>
      </c>
      <c r="C254" t="s">
        <v>164</v>
      </c>
      <c r="D254" s="6">
        <f>BOM!F641+BOM!F647+BOM!F653+BOM!F659+BOM!F665</f>
        <v>16.0</v>
      </c>
      <c r="E254" s="6">
        <f>BOM!J641+BOM!J647+BOM!J653+BOM!J659+BOM!J665</f>
        <v>16</v>
      </c>
      <c r="F254" s="5">
        <f>IFERROR(G254/E254,0)</f>
        <v>5</v>
      </c>
      <c r="G254" s="5">
        <f>BOM!L641+BOM!L647+BOM!L653+BOM!L659+BOM!L665</f>
        <v>80.0</v>
      </c>
      <c r="H254" s="3" t="s">
        <v>3136</v>
      </c>
      <c r="I254" t="s">
        <v>3142</v>
      </c>
      <c r="J254" t="s">
        <v>325</v>
      </c>
    </row>
    <row r="255" spans="1:10">
      <c r="A255" t="s">
        <v>1998</v>
      </c>
      <c r="B255" t="s">
        <v>1999</v>
      </c>
      <c r="C255" t="s">
        <v>164</v>
      </c>
      <c r="D255" s="6">
        <f>BOM!F593</f>
        <v>10.0</v>
      </c>
      <c r="E255" s="6">
        <f>BOM!J593</f>
        <v>10</v>
      </c>
      <c r="F255" s="5">
        <f>IFERROR(G255/E255,0)</f>
        <v>15</v>
      </c>
      <c r="G255" s="5">
        <f>BOM!L593</f>
        <v>150.0</v>
      </c>
      <c r="H255" t="s">
        <v>1988</v>
      </c>
      <c r="I255" t="s">
        <v>1997</v>
      </c>
      <c r="J255" t="s">
        <v>325</v>
      </c>
    </row>
    <row r="256" spans="1:10">
      <c r="A256" t="s">
        <v>906</v>
      </c>
      <c r="B256" t="s">
        <v>907</v>
      </c>
      <c r="C256" t="s">
        <v>112</v>
      </c>
      <c r="D256" s="6">
        <f>BOM!F200</f>
        <v>675.0</v>
      </c>
      <c r="E256" s="6">
        <f>BOM!J200</f>
        <v>709</v>
      </c>
      <c r="F256" s="5">
        <f>IFERROR(G256/E256,0)</f>
        <v>1.8</v>
      </c>
      <c r="G256" s="5">
        <f>BOM!L200</f>
        <v>1276.2</v>
      </c>
      <c r="H256" t="s">
        <v>784</v>
      </c>
      <c r="I256" t="s">
        <v>905</v>
      </c>
      <c r="J256" t="s">
        <v>99</v>
      </c>
    </row>
    <row r="257" spans="1:10">
      <c r="A257" t="s">
        <v>986</v>
      </c>
      <c r="B257" t="s">
        <v>987</v>
      </c>
      <c r="C257" t="s">
        <v>164</v>
      </c>
      <c r="D257" s="6">
        <f>BOM!F227+BOM!F235+BOM!F243+BOM!F251+BOM!F259+BOM!F267+BOM!F277+BOM!F287+BOM!F298+BOM!F306+BOM!F314+BOM!F322</f>
        <v>20.0</v>
      </c>
      <c r="E257" s="6">
        <f>BOM!J227+BOM!J235+BOM!J243+BOM!J251+BOM!J259+BOM!J267+BOM!J277+BOM!J287+BOM!J298+BOM!J306+BOM!J314+BOM!J322</f>
        <v>20</v>
      </c>
      <c r="F257" s="5">
        <f>IFERROR(G257/E257,0)</f>
        <v>2</v>
      </c>
      <c r="G257" s="5">
        <f>BOM!L227+BOM!L235+BOM!L243+BOM!L251+BOM!L259+BOM!L267+BOM!L277+BOM!L287+BOM!L298+BOM!L306+BOM!L314+BOM!L322</f>
        <v>40.0</v>
      </c>
      <c r="H257" s="3" t="s">
        <v>3143</v>
      </c>
      <c r="I257" s="3" t="s">
        <v>3144</v>
      </c>
      <c r="J257" t="s">
        <v>325</v>
      </c>
    </row>
    <row r="258" spans="1:10">
      <c r="A258" t="s">
        <v>339</v>
      </c>
      <c r="B258" t="s">
        <v>340</v>
      </c>
      <c r="C258" t="s">
        <v>94</v>
      </c>
      <c r="D258" s="6">
        <f>BOM!F58</f>
        <v>1703.0</v>
      </c>
      <c r="E258" s="6">
        <f>BOM!J58</f>
        <v>1848</v>
      </c>
      <c r="F258" s="5">
        <f>IFERROR(G258/E258,0)</f>
        <v>2.8</v>
      </c>
      <c r="G258" s="5">
        <f>BOM!L58</f>
        <v>5174.4</v>
      </c>
      <c r="H258" t="s">
        <v>320</v>
      </c>
      <c r="I258" t="s">
        <v>338</v>
      </c>
      <c r="J258" t="s">
        <v>325</v>
      </c>
    </row>
    <row r="259" spans="1:10">
      <c r="A259" t="s">
        <v>343</v>
      </c>
      <c r="B259" t="s">
        <v>344</v>
      </c>
      <c r="C259" t="s">
        <v>94</v>
      </c>
      <c r="D259" s="6">
        <f>BOM!F59</f>
        <v>1112.0</v>
      </c>
      <c r="E259" s="6">
        <f>BOM!J59</f>
        <v>1210</v>
      </c>
      <c r="F259" s="5">
        <f>IFERROR(G259/E259,0)</f>
        <v>2.3</v>
      </c>
      <c r="G259" s="5">
        <f>BOM!L59</f>
        <v>2783.0</v>
      </c>
      <c r="H259" t="s">
        <v>320</v>
      </c>
      <c r="I259" t="s">
        <v>342</v>
      </c>
      <c r="J259" t="s">
        <v>325</v>
      </c>
    </row>
    <row r="260" spans="1:10">
      <c r="A260" t="s">
        <v>255</v>
      </c>
      <c r="B260" t="s">
        <v>256</v>
      </c>
      <c r="C260" t="s">
        <v>94</v>
      </c>
      <c r="D260" s="6">
        <f>BOM!F39</f>
        <v>80.0</v>
      </c>
      <c r="E260" s="6">
        <f>BOM!J39</f>
        <v>80</v>
      </c>
      <c r="F260" s="5">
        <f>IFERROR(G260/E260,0)</f>
        <v>1.4</v>
      </c>
      <c r="G260" s="5">
        <f>BOM!L39</f>
        <v>112.0</v>
      </c>
      <c r="H260" t="s">
        <v>195</v>
      </c>
      <c r="I260" t="s">
        <v>254</v>
      </c>
      <c r="J260" t="s">
        <v>99</v>
      </c>
    </row>
    <row r="261" spans="1:10">
      <c r="A261" t="s">
        <v>2841</v>
      </c>
      <c r="B261" t="s">
        <v>2842</v>
      </c>
      <c r="C261" t="s">
        <v>94</v>
      </c>
      <c r="D261" s="6">
        <f>BOM!F872</f>
        <v>140.0</v>
      </c>
      <c r="E261" s="6">
        <f>BOM!J872</f>
        <v>140</v>
      </c>
      <c r="F261" s="5">
        <f>IFERROR(G261/E261,0)</f>
        <v>0.8</v>
      </c>
      <c r="G261" s="5">
        <f>BOM!L872</f>
        <v>112.0</v>
      </c>
      <c r="H261" t="s">
        <v>2731</v>
      </c>
      <c r="I261" t="s">
        <v>2840</v>
      </c>
      <c r="J261" t="s">
        <v>325</v>
      </c>
    </row>
    <row r="262" spans="1:10">
      <c r="A262" t="s">
        <v>2853</v>
      </c>
      <c r="B262" t="s">
        <v>2147</v>
      </c>
      <c r="C262" t="s">
        <v>164</v>
      </c>
      <c r="D262" s="6">
        <f>BOM!F875</f>
        <v>12.0</v>
      </c>
      <c r="E262" s="6">
        <f>BOM!J875</f>
        <v>12</v>
      </c>
      <c r="F262" s="5">
        <f>IFERROR(G262/E262,0)</f>
        <v>2.5</v>
      </c>
      <c r="G262" s="5">
        <f>BOM!L875</f>
        <v>30.0</v>
      </c>
      <c r="H262" t="s">
        <v>2731</v>
      </c>
      <c r="I262" t="s">
        <v>2852</v>
      </c>
      <c r="J262" t="s">
        <v>325</v>
      </c>
    </row>
    <row r="263" spans="1:10">
      <c r="A263" t="s">
        <v>2849</v>
      </c>
      <c r="B263" t="s">
        <v>2850</v>
      </c>
      <c r="C263" t="s">
        <v>164</v>
      </c>
      <c r="D263" s="6">
        <f>BOM!F874</f>
        <v>30.0</v>
      </c>
      <c r="E263" s="6">
        <f>BOM!J874</f>
        <v>30</v>
      </c>
      <c r="F263" s="5">
        <f>IFERROR(G263/E263,0)</f>
        <v>0.8</v>
      </c>
      <c r="G263" s="5">
        <f>BOM!L874</f>
        <v>24.0</v>
      </c>
      <c r="H263" t="s">
        <v>2731</v>
      </c>
      <c r="I263" t="s">
        <v>2848</v>
      </c>
      <c r="J263" t="s">
        <v>325</v>
      </c>
    </row>
    <row r="264" spans="1:10">
      <c r="A264" t="s">
        <v>2845</v>
      </c>
      <c r="B264" t="s">
        <v>2846</v>
      </c>
      <c r="C264" t="s">
        <v>94</v>
      </c>
      <c r="D264" s="6">
        <f>BOM!F873</f>
        <v>420.0</v>
      </c>
      <c r="E264" s="6">
        <f>BOM!J873</f>
        <v>420</v>
      </c>
      <c r="F264" s="5">
        <f>IFERROR(G264/E264,0)</f>
        <v>0.25</v>
      </c>
      <c r="G264" s="5">
        <f>BOM!L873</f>
        <v>105.0</v>
      </c>
      <c r="H264" t="s">
        <v>2731</v>
      </c>
      <c r="I264" t="s">
        <v>2844</v>
      </c>
      <c r="J264" t="s">
        <v>325</v>
      </c>
    </row>
    <row r="265" spans="1:10">
      <c r="A265" t="s">
        <v>2324</v>
      </c>
      <c r="B265" t="s">
        <v>2325</v>
      </c>
      <c r="C265" t="s">
        <v>164</v>
      </c>
      <c r="D265" s="6">
        <f>BOM!F690+BOM!F696+BOM!F702+BOM!F708+BOM!F714+BOM!F720+BOM!F728</f>
        <v>8.0</v>
      </c>
      <c r="E265" s="6">
        <f>BOM!J690+BOM!J696+BOM!J702+BOM!J708+BOM!J714+BOM!J720+BOM!J728</f>
        <v>8</v>
      </c>
      <c r="F265" s="5">
        <f>IFERROR(G265/E265,0)</f>
        <v>28</v>
      </c>
      <c r="G265" s="5">
        <f>BOM!L690+BOM!L696+BOM!L702+BOM!L708+BOM!L714+BOM!L720+BOM!L728</f>
        <v>224.0</v>
      </c>
      <c r="H265" t="s">
        <v>3145</v>
      </c>
      <c r="I265" t="s">
        <v>3146</v>
      </c>
      <c r="J265" t="s">
        <v>325</v>
      </c>
    </row>
    <row r="266" spans="1:10">
      <c r="A266" t="s">
        <v>2575</v>
      </c>
      <c r="B266" t="s">
        <v>2576</v>
      </c>
      <c r="C266" t="s">
        <v>164</v>
      </c>
      <c r="D266" s="6">
        <f>BOM!F805</f>
        <v>5.0</v>
      </c>
      <c r="E266" s="6">
        <f>BOM!J805</f>
        <v>5</v>
      </c>
      <c r="F266" s="5">
        <f>IFERROR(G266/E266,0)</f>
        <v>22</v>
      </c>
      <c r="G266" s="5">
        <f>BOM!L805</f>
        <v>110.0</v>
      </c>
      <c r="H266" t="s">
        <v>2547</v>
      </c>
      <c r="I266" t="s">
        <v>2574</v>
      </c>
      <c r="J266" t="s">
        <v>325</v>
      </c>
    </row>
    <row r="267" spans="1:10">
      <c r="A267" t="s">
        <v>1050</v>
      </c>
      <c r="B267" t="s">
        <v>1051</v>
      </c>
      <c r="C267" t="s">
        <v>164</v>
      </c>
      <c r="D267" s="6">
        <f>BOM!F265+BOM!F275</f>
        <v>2.0</v>
      </c>
      <c r="E267" s="6">
        <f>BOM!J265+BOM!J275</f>
        <v>2</v>
      </c>
      <c r="F267" s="5">
        <f>IFERROR(G267/E267,0)</f>
        <v>280</v>
      </c>
      <c r="G267" s="5">
        <f>BOM!L265+BOM!L275</f>
        <v>560.0</v>
      </c>
      <c r="H267" t="s">
        <v>3104</v>
      </c>
      <c r="I267" t="s">
        <v>3147</v>
      </c>
      <c r="J267" t="s">
        <v>325</v>
      </c>
    </row>
    <row r="268" spans="1:10">
      <c r="A268" t="s">
        <v>1084</v>
      </c>
      <c r="B268" t="s">
        <v>1085</v>
      </c>
      <c r="C268" t="s">
        <v>164</v>
      </c>
      <c r="D268" s="6">
        <f>BOM!F285</f>
        <v>1.0</v>
      </c>
      <c r="E268" s="6">
        <f>BOM!J285</f>
        <v>1</v>
      </c>
      <c r="F268" s="5">
        <f>IFERROR(G268/E268,0)</f>
        <v>160</v>
      </c>
      <c r="G268" s="5">
        <f>BOM!L285</f>
        <v>160.0</v>
      </c>
      <c r="H268" t="s">
        <v>1079</v>
      </c>
      <c r="I268" t="s">
        <v>1083</v>
      </c>
      <c r="J268" t="s">
        <v>325</v>
      </c>
    </row>
    <row r="269" spans="1:10">
      <c r="A269" t="s">
        <v>979</v>
      </c>
      <c r="B269" t="s">
        <v>980</v>
      </c>
      <c r="C269" t="s">
        <v>164</v>
      </c>
      <c r="D269" s="6">
        <f>BOM!F225+BOM!F233+BOM!F241+BOM!F249+BOM!F257</f>
        <v>5.0</v>
      </c>
      <c r="E269" s="6">
        <f>BOM!J225+BOM!J233+BOM!J241+BOM!J249+BOM!J257</f>
        <v>5</v>
      </c>
      <c r="F269" s="5">
        <f>IFERROR(G269/E269,0)</f>
        <v>160</v>
      </c>
      <c r="G269" s="5">
        <f>BOM!L225+BOM!L233+BOM!L241+BOM!L249+BOM!L257</f>
        <v>800.0</v>
      </c>
      <c r="H269" s="3" t="s">
        <v>3106</v>
      </c>
      <c r="I269" t="s">
        <v>3148</v>
      </c>
      <c r="J269" t="s">
        <v>325</v>
      </c>
    </row>
    <row r="270" spans="1:10">
      <c r="A270" t="s">
        <v>201</v>
      </c>
      <c r="B270" t="s">
        <v>202</v>
      </c>
      <c r="C270" t="s">
        <v>117</v>
      </c>
      <c r="D270" s="6">
        <f>BOM!F26</f>
        <v>23.951</v>
      </c>
      <c r="E270" s="6">
        <f>BOM!J26</f>
        <v>25.75</v>
      </c>
      <c r="F270" s="5">
        <f>IFERROR(G270/E270,0)</f>
        <v>195</v>
      </c>
      <c r="G270" s="5">
        <f>BOM!L26</f>
        <v>5021.25</v>
      </c>
      <c r="H270" t="s">
        <v>195</v>
      </c>
      <c r="I270" t="s">
        <v>200</v>
      </c>
      <c r="J270" t="s">
        <v>99</v>
      </c>
    </row>
    <row r="271" spans="1:10">
      <c r="A271" t="s">
        <v>2745</v>
      </c>
      <c r="B271" t="s">
        <v>2746</v>
      </c>
      <c r="C271" t="s">
        <v>164</v>
      </c>
      <c r="D271" s="6">
        <f>BOM!F847</f>
        <v>1.0</v>
      </c>
      <c r="E271" s="6">
        <f>BOM!J847</f>
        <v>1</v>
      </c>
      <c r="F271" s="5">
        <f>IFERROR(G271/E271,0)</f>
        <v>80</v>
      </c>
      <c r="G271" s="5">
        <f>BOM!L847</f>
        <v>80.0</v>
      </c>
      <c r="H271" t="s">
        <v>2731</v>
      </c>
      <c r="I271" t="s">
        <v>2744</v>
      </c>
      <c r="J271" t="s">
        <v>325</v>
      </c>
    </row>
    <row r="272" spans="1:10">
      <c r="A272" t="s">
        <v>2773</v>
      </c>
      <c r="B272" t="s">
        <v>2774</v>
      </c>
      <c r="C272" t="s">
        <v>94</v>
      </c>
      <c r="D272" s="6">
        <f>BOM!F854</f>
        <v>150.0</v>
      </c>
      <c r="E272" s="6">
        <f>BOM!J854</f>
        <v>150</v>
      </c>
      <c r="F272" s="5">
        <f>IFERROR(G272/E272,0)</f>
        <v>2.3</v>
      </c>
      <c r="G272" s="5">
        <f>BOM!L854</f>
        <v>345.0</v>
      </c>
      <c r="H272" t="s">
        <v>2731</v>
      </c>
      <c r="I272" t="s">
        <v>2772</v>
      </c>
      <c r="J272" t="s">
        <v>325</v>
      </c>
    </row>
    <row r="273" spans="1:10">
      <c r="A273" t="s">
        <v>2785</v>
      </c>
      <c r="B273" t="s">
        <v>2786</v>
      </c>
      <c r="C273" t="s">
        <v>164</v>
      </c>
      <c r="D273" s="6">
        <f>BOM!F857</f>
        <v>4.0</v>
      </c>
      <c r="E273" s="6">
        <f>BOM!J857</f>
        <v>4</v>
      </c>
      <c r="F273" s="5">
        <f>IFERROR(G273/E273,0)</f>
        <v>12</v>
      </c>
      <c r="G273" s="5">
        <f>BOM!L857</f>
        <v>48.0</v>
      </c>
      <c r="H273" t="s">
        <v>2731</v>
      </c>
      <c r="I273" t="s">
        <v>2784</v>
      </c>
      <c r="J273" t="s">
        <v>325</v>
      </c>
    </row>
    <row r="274" spans="1:10">
      <c r="A274" t="s">
        <v>2789</v>
      </c>
      <c r="B274" t="s">
        <v>2790</v>
      </c>
      <c r="C274" t="s">
        <v>164</v>
      </c>
      <c r="D274" s="6">
        <f>BOM!F858</f>
        <v>12.0</v>
      </c>
      <c r="E274" s="6">
        <f>BOM!J858</f>
        <v>12</v>
      </c>
      <c r="F274" s="5">
        <f>IFERROR(G274/E274,0)</f>
        <v>2.5</v>
      </c>
      <c r="G274" s="5">
        <f>BOM!L858</f>
        <v>30.0</v>
      </c>
      <c r="H274" t="s">
        <v>2731</v>
      </c>
      <c r="I274" t="s">
        <v>2788</v>
      </c>
      <c r="J274" t="s">
        <v>325</v>
      </c>
    </row>
    <row r="275" spans="1:10">
      <c r="A275" t="s">
        <v>2777</v>
      </c>
      <c r="B275" t="s">
        <v>2778</v>
      </c>
      <c r="C275" t="s">
        <v>94</v>
      </c>
      <c r="D275" s="6">
        <f>BOM!F855</f>
        <v>50.0</v>
      </c>
      <c r="E275" s="6">
        <f>BOM!J855</f>
        <v>50</v>
      </c>
      <c r="F275" s="5">
        <f>IFERROR(G275/E275,0)</f>
        <v>0.85</v>
      </c>
      <c r="G275" s="5">
        <f>BOM!L855</f>
        <v>42.5</v>
      </c>
      <c r="H275" t="s">
        <v>2731</v>
      </c>
      <c r="I275" t="s">
        <v>2776</v>
      </c>
      <c r="J275" t="s">
        <v>325</v>
      </c>
    </row>
    <row r="276" spans="1:10">
      <c r="A276" t="s">
        <v>2781</v>
      </c>
      <c r="B276" t="s">
        <v>2782</v>
      </c>
      <c r="C276" t="s">
        <v>94</v>
      </c>
      <c r="D276" s="6">
        <f>BOM!F856</f>
        <v>50.0</v>
      </c>
      <c r="E276" s="6">
        <f>BOM!J856</f>
        <v>50</v>
      </c>
      <c r="F276" s="5">
        <f>IFERROR(G276/E276,0)</f>
        <v>1.9</v>
      </c>
      <c r="G276" s="5">
        <f>BOM!L856</f>
        <v>95.0</v>
      </c>
      <c r="H276" t="s">
        <v>2731</v>
      </c>
      <c r="I276" t="s">
        <v>2780</v>
      </c>
      <c r="J276" t="s">
        <v>325</v>
      </c>
    </row>
    <row r="277" spans="1:10">
      <c r="A277" t="s">
        <v>415</v>
      </c>
      <c r="B277" t="s">
        <v>416</v>
      </c>
      <c r="C277" t="s">
        <v>112</v>
      </c>
      <c r="D277" s="6">
        <f>BOM!F76</f>
        <v>3912.0</v>
      </c>
      <c r="E277" s="6">
        <f>BOM!J76</f>
        <v>4320</v>
      </c>
      <c r="F277" s="5">
        <f>IFERROR(G277/E277,0)</f>
        <v>0.18</v>
      </c>
      <c r="G277" s="5">
        <f>BOM!L76</f>
        <v>777.6</v>
      </c>
      <c r="H277" t="s">
        <v>414</v>
      </c>
      <c r="I277" t="s">
        <v>413</v>
      </c>
      <c r="J277" t="s">
        <v>325</v>
      </c>
    </row>
    <row r="278" spans="1:10">
      <c r="A278" t="s">
        <v>209</v>
      </c>
      <c r="B278" t="s">
        <v>210</v>
      </c>
      <c r="C278" t="s">
        <v>117</v>
      </c>
      <c r="D278" s="6">
        <f>BOM!F28</f>
        <v>47.173</v>
      </c>
      <c r="E278" s="6">
        <f>BOM!J28</f>
        <v>50.5</v>
      </c>
      <c r="F278" s="5">
        <f>IFERROR(G278/E278,0)</f>
        <v>12</v>
      </c>
      <c r="G278" s="5">
        <f>BOM!L28</f>
        <v>606.0</v>
      </c>
      <c r="H278" t="s">
        <v>195</v>
      </c>
      <c r="I278" t="s">
        <v>208</v>
      </c>
      <c r="J278" t="s">
        <v>99</v>
      </c>
    </row>
    <row r="279" spans="1:10">
      <c r="A279" t="s">
        <v>120</v>
      </c>
      <c r="B279" t="s">
        <v>121</v>
      </c>
      <c r="C279" t="s">
        <v>117</v>
      </c>
      <c r="D279" s="6">
        <f>BOM!F7</f>
        <v>84.378</v>
      </c>
      <c r="E279" s="6">
        <f>BOM!J7</f>
        <v>85</v>
      </c>
      <c r="F279" s="5">
        <f>IFERROR(G279/E279,0)</f>
        <v>38</v>
      </c>
      <c r="G279" s="5">
        <f>BOM!L7</f>
        <v>3230.0</v>
      </c>
      <c r="H279" t="s">
        <v>91</v>
      </c>
      <c r="I279" t="s">
        <v>119</v>
      </c>
      <c r="J279" t="s">
        <v>99</v>
      </c>
    </row>
    <row r="280" spans="1:10">
      <c r="A280" t="s">
        <v>2038</v>
      </c>
      <c r="B280" t="s">
        <v>2039</v>
      </c>
      <c r="C280" t="s">
        <v>2040</v>
      </c>
      <c r="D280" s="6">
        <f>BOM!F603</f>
        <v>1.0</v>
      </c>
      <c r="E280" s="6">
        <f>BOM!J603</f>
        <v>1</v>
      </c>
      <c r="F280" s="5">
        <f>IFERROR(G280/E280,0)</f>
        <v>55</v>
      </c>
      <c r="G280" s="5">
        <f>BOM!L603</f>
        <v>55.0</v>
      </c>
      <c r="H280" t="s">
        <v>1988</v>
      </c>
      <c r="I280" t="s">
        <v>2037</v>
      </c>
      <c r="J280" t="s">
        <v>325</v>
      </c>
    </row>
    <row r="281" spans="1:10">
      <c r="A281" t="s">
        <v>2087</v>
      </c>
      <c r="B281" t="s">
        <v>2088</v>
      </c>
      <c r="C281" t="s">
        <v>164</v>
      </c>
      <c r="D281" s="6">
        <f>BOM!F614</f>
        <v>3.0</v>
      </c>
      <c r="E281" s="6">
        <f>BOM!J614</f>
        <v>3</v>
      </c>
      <c r="F281" s="5">
        <f>IFERROR(G281/E281,0)</f>
        <v>28</v>
      </c>
      <c r="G281" s="5">
        <f>BOM!L614</f>
        <v>84.0</v>
      </c>
      <c r="H281" t="s">
        <v>2043</v>
      </c>
      <c r="I281" t="s">
        <v>2086</v>
      </c>
      <c r="J281" t="s">
        <v>325</v>
      </c>
    </row>
    <row r="282" spans="1:10">
      <c r="A282" t="s">
        <v>2091</v>
      </c>
      <c r="B282" t="s">
        <v>2092</v>
      </c>
      <c r="C282" t="s">
        <v>164</v>
      </c>
      <c r="D282" s="6">
        <f>BOM!F615</f>
        <v>1.0</v>
      </c>
      <c r="E282" s="6">
        <f>BOM!J615</f>
        <v>1</v>
      </c>
      <c r="F282" s="5">
        <f>IFERROR(G282/E282,0)</f>
        <v>130</v>
      </c>
      <c r="G282" s="5">
        <f>BOM!L615</f>
        <v>130.0</v>
      </c>
      <c r="H282" t="s">
        <v>2043</v>
      </c>
      <c r="I282" t="s">
        <v>2090</v>
      </c>
      <c r="J282" t="s">
        <v>325</v>
      </c>
    </row>
    <row r="283" spans="1:10">
      <c r="A283" t="s">
        <v>1394</v>
      </c>
      <c r="B283" t="s">
        <v>1395</v>
      </c>
      <c r="C283" t="s">
        <v>779</v>
      </c>
      <c r="D283" s="6">
        <f>BOM!F415</f>
        <v>12.0</v>
      </c>
      <c r="E283" s="6">
        <f>BOM!J415</f>
        <v>12</v>
      </c>
      <c r="F283" s="5">
        <f>IFERROR(G283/E283,0)</f>
        <v>22</v>
      </c>
      <c r="G283" s="5">
        <f>BOM!L415</f>
        <v>264.0</v>
      </c>
      <c r="H283" t="s">
        <v>1313</v>
      </c>
      <c r="I283" t="s">
        <v>1393</v>
      </c>
      <c r="J283" t="s">
        <v>325</v>
      </c>
    </row>
    <row r="284" spans="1:10">
      <c r="A284" t="s">
        <v>2599</v>
      </c>
      <c r="B284" t="s">
        <v>2600</v>
      </c>
      <c r="C284" t="s">
        <v>164</v>
      </c>
      <c r="D284" s="6">
        <f>BOM!F811</f>
        <v>22.0</v>
      </c>
      <c r="E284" s="6">
        <f>BOM!J811</f>
        <v>22</v>
      </c>
      <c r="F284" s="5">
        <f>IFERROR(G284/E284,0)</f>
        <v>5</v>
      </c>
      <c r="G284" s="5">
        <f>BOM!L811</f>
        <v>110.0</v>
      </c>
      <c r="H284" t="s">
        <v>2547</v>
      </c>
      <c r="I284" t="s">
        <v>2598</v>
      </c>
      <c r="J284" t="s">
        <v>325</v>
      </c>
    </row>
    <row r="285" spans="1:10">
      <c r="A285" t="s">
        <v>1099</v>
      </c>
      <c r="B285" t="s">
        <v>1100</v>
      </c>
      <c r="C285" t="s">
        <v>164</v>
      </c>
      <c r="D285" s="6">
        <f>BOM!F293+BOM!F301+BOM!F309+BOM!F317</f>
        <v>4.0</v>
      </c>
      <c r="E285" s="6">
        <f>BOM!J293+BOM!J301+BOM!J309+BOM!J317</f>
        <v>4</v>
      </c>
      <c r="F285" s="5">
        <f>IFERROR(G285/E285,0)</f>
        <v>24</v>
      </c>
      <c r="G285" s="5">
        <f>BOM!L293+BOM!L301+BOM!L309+BOM!L317</f>
        <v>96.0</v>
      </c>
      <c r="H285" t="s">
        <v>3149</v>
      </c>
      <c r="I285" t="s">
        <v>3150</v>
      </c>
      <c r="J285" t="s">
        <v>325</v>
      </c>
    </row>
    <row r="286" spans="1:10">
      <c r="A286" t="s">
        <v>762</v>
      </c>
      <c r="B286" t="s">
        <v>763</v>
      </c>
      <c r="C286" t="s">
        <v>94</v>
      </c>
      <c r="D286" s="6">
        <f>BOM!F164</f>
        <v>1100.0</v>
      </c>
      <c r="E286" s="6">
        <f>BOM!J164</f>
        <v>1275</v>
      </c>
      <c r="F286" s="5">
        <f>IFERROR(G286/E286,0)</f>
        <v>0.8</v>
      </c>
      <c r="G286" s="5">
        <f>BOM!L164</f>
        <v>1020.0</v>
      </c>
      <c r="H286" t="s">
        <v>761</v>
      </c>
      <c r="I286" t="s">
        <v>760</v>
      </c>
      <c r="J286" t="s">
        <v>325</v>
      </c>
    </row>
    <row r="287" spans="1:10">
      <c r="A287" t="s">
        <v>3010</v>
      </c>
      <c r="B287" t="s">
        <v>3011</v>
      </c>
      <c r="C287" t="s">
        <v>94</v>
      </c>
      <c r="D287" s="6">
        <f>BOM!F915</f>
        <v>28.0</v>
      </c>
      <c r="E287" s="6">
        <f>BOM!J915</f>
        <v>50</v>
      </c>
      <c r="F287" s="5">
        <f>IFERROR(G287/E287,0)</f>
        <v>2.5</v>
      </c>
      <c r="G287" s="5">
        <f>BOM!L915</f>
        <v>125.0</v>
      </c>
      <c r="H287" t="s">
        <v>3009</v>
      </c>
      <c r="I287" t="s">
        <v>3008</v>
      </c>
      <c r="J287" t="s">
        <v>325</v>
      </c>
    </row>
    <row r="288" spans="1:10">
      <c r="A288" t="s">
        <v>3023</v>
      </c>
      <c r="B288" t="s">
        <v>3024</v>
      </c>
      <c r="C288" t="s">
        <v>94</v>
      </c>
      <c r="D288" s="6">
        <f>BOM!F918</f>
        <v>32.0</v>
      </c>
      <c r="E288" s="6">
        <f>BOM!J918</f>
        <v>50</v>
      </c>
      <c r="F288" s="5">
        <f>IFERROR(G288/E288,0)</f>
        <v>3</v>
      </c>
      <c r="G288" s="5">
        <f>BOM!L918</f>
        <v>150.0</v>
      </c>
      <c r="H288" t="s">
        <v>3009</v>
      </c>
      <c r="I288" t="s">
        <v>3022</v>
      </c>
      <c r="J288" t="s">
        <v>325</v>
      </c>
    </row>
    <row r="289" spans="1:10">
      <c r="A289" t="s">
        <v>3019</v>
      </c>
      <c r="B289" t="s">
        <v>3020</v>
      </c>
      <c r="C289" t="s">
        <v>164</v>
      </c>
      <c r="D289" s="6">
        <f>BOM!F917</f>
        <v>14.0</v>
      </c>
      <c r="E289" s="6">
        <f>BOM!J917</f>
        <v>14</v>
      </c>
      <c r="F289" s="5">
        <f>IFERROR(G289/E289,0)</f>
        <v>2</v>
      </c>
      <c r="G289" s="5">
        <f>BOM!L917</f>
        <v>28.0</v>
      </c>
      <c r="H289" t="s">
        <v>3009</v>
      </c>
      <c r="I289" t="s">
        <v>3018</v>
      </c>
      <c r="J289" t="s">
        <v>325</v>
      </c>
    </row>
    <row r="290" spans="1:10">
      <c r="A290" t="s">
        <v>3030</v>
      </c>
      <c r="B290" t="s">
        <v>3031</v>
      </c>
      <c r="C290" t="s">
        <v>164</v>
      </c>
      <c r="D290" s="6">
        <f>BOM!F920</f>
        <v>16.0</v>
      </c>
      <c r="E290" s="6">
        <f>BOM!J920</f>
        <v>16</v>
      </c>
      <c r="F290" s="5">
        <f>IFERROR(G290/E290,0)</f>
        <v>2</v>
      </c>
      <c r="G290" s="5">
        <f>BOM!L920</f>
        <v>32.0</v>
      </c>
      <c r="H290" t="s">
        <v>3009</v>
      </c>
      <c r="I290" t="s">
        <v>3029</v>
      </c>
      <c r="J290" t="s">
        <v>325</v>
      </c>
    </row>
    <row r="291" spans="1:10">
      <c r="A291" t="s">
        <v>2006</v>
      </c>
      <c r="B291" t="s">
        <v>2007</v>
      </c>
      <c r="C291" t="s">
        <v>164</v>
      </c>
      <c r="D291" s="6">
        <f>BOM!F595</f>
        <v>2.0</v>
      </c>
      <c r="E291" s="6">
        <f>BOM!J595</f>
        <v>2</v>
      </c>
      <c r="F291" s="5">
        <f>IFERROR(G291/E291,0)</f>
        <v>45</v>
      </c>
      <c r="G291" s="5">
        <f>BOM!L595</f>
        <v>90.0</v>
      </c>
      <c r="H291" t="s">
        <v>1988</v>
      </c>
      <c r="I291" t="s">
        <v>2005</v>
      </c>
      <c r="J291" t="s">
        <v>325</v>
      </c>
    </row>
    <row r="292" spans="1:10">
      <c r="A292" t="s">
        <v>2074</v>
      </c>
      <c r="B292" t="s">
        <v>2075</v>
      </c>
      <c r="C292" t="s">
        <v>164</v>
      </c>
      <c r="D292" s="6">
        <f>BOM!F611</f>
        <v>2.0</v>
      </c>
      <c r="E292" s="6">
        <f>BOM!J611</f>
        <v>2</v>
      </c>
      <c r="F292" s="5">
        <f>IFERROR(G292/E292,0)</f>
        <v>30</v>
      </c>
      <c r="G292" s="5">
        <f>BOM!L611</f>
        <v>60.0</v>
      </c>
      <c r="H292" t="s">
        <v>2043</v>
      </c>
      <c r="I292" t="s">
        <v>2073</v>
      </c>
      <c r="J292" t="s">
        <v>325</v>
      </c>
    </row>
    <row r="293" spans="1:10">
      <c r="A293" t="s">
        <v>2591</v>
      </c>
      <c r="B293" t="s">
        <v>2592</v>
      </c>
      <c r="C293" t="s">
        <v>164</v>
      </c>
      <c r="D293" s="6">
        <f>BOM!F809</f>
        <v>4.0</v>
      </c>
      <c r="E293" s="6">
        <f>BOM!J809</f>
        <v>4</v>
      </c>
      <c r="F293" s="5">
        <f>IFERROR(G293/E293,0)</f>
        <v>85</v>
      </c>
      <c r="G293" s="5">
        <f>BOM!L809</f>
        <v>340.0</v>
      </c>
      <c r="H293" t="s">
        <v>2547</v>
      </c>
      <c r="I293" t="s">
        <v>2590</v>
      </c>
      <c r="J293" t="s">
        <v>325</v>
      </c>
    </row>
    <row r="294" spans="1:10">
      <c r="A294" t="s">
        <v>2611</v>
      </c>
      <c r="B294" t="s">
        <v>2612</v>
      </c>
      <c r="C294" t="s">
        <v>164</v>
      </c>
      <c r="D294" s="6">
        <f>BOM!F814</f>
        <v>2.0</v>
      </c>
      <c r="E294" s="6">
        <f>BOM!J814</f>
        <v>2</v>
      </c>
      <c r="F294" s="5">
        <f>IFERROR(G294/E294,0)</f>
        <v>75</v>
      </c>
      <c r="G294" s="5">
        <f>BOM!L814</f>
        <v>150.0</v>
      </c>
      <c r="H294" t="s">
        <v>2547</v>
      </c>
      <c r="I294" t="s">
        <v>2610</v>
      </c>
      <c r="J294" t="s">
        <v>325</v>
      </c>
    </row>
    <row r="295" spans="1:10">
      <c r="A295" t="s">
        <v>843</v>
      </c>
      <c r="B295" t="s">
        <v>844</v>
      </c>
      <c r="C295" t="s">
        <v>112</v>
      </c>
      <c r="D295" s="6">
        <f>BOM!F184</f>
        <v>3122.0</v>
      </c>
      <c r="E295" s="6">
        <f>BOM!J184</f>
        <v>3504</v>
      </c>
      <c r="F295" s="5">
        <f>IFERROR(G295/E295,0)</f>
        <v>4.5</v>
      </c>
      <c r="G295" s="5">
        <f>BOM!L184</f>
        <v>15768.0</v>
      </c>
      <c r="H295" t="s">
        <v>784</v>
      </c>
      <c r="I295" t="s">
        <v>842</v>
      </c>
      <c r="J295" t="s">
        <v>99</v>
      </c>
    </row>
    <row r="296" spans="1:10">
      <c r="A296" t="s">
        <v>391</v>
      </c>
      <c r="B296" t="s">
        <v>392</v>
      </c>
      <c r="C296" t="s">
        <v>393</v>
      </c>
      <c r="D296" s="6">
        <f>BOM!F71</f>
        <v>27384.0</v>
      </c>
      <c r="E296" s="6">
        <f>BOM!J71</f>
        <v>28754</v>
      </c>
      <c r="F296" s="5">
        <f>IFERROR(G296/E296,0)</f>
        <v>0.25</v>
      </c>
      <c r="G296" s="5">
        <f>BOM!L71</f>
        <v>7188.5</v>
      </c>
      <c r="H296" t="s">
        <v>320</v>
      </c>
      <c r="I296" t="s">
        <v>390</v>
      </c>
      <c r="J296" t="s">
        <v>325</v>
      </c>
    </row>
    <row r="297" spans="1:10">
      <c r="A297" t="s">
        <v>225</v>
      </c>
      <c r="B297" t="s">
        <v>226</v>
      </c>
      <c r="C297" t="s">
        <v>94</v>
      </c>
      <c r="D297" s="6">
        <f>BOM!F32</f>
        <v>556.0</v>
      </c>
      <c r="E297" s="6">
        <f>BOM!J32</f>
        <v>592</v>
      </c>
      <c r="F297" s="5">
        <f>IFERROR(G297/E297,0)</f>
        <v>1.7</v>
      </c>
      <c r="G297" s="5">
        <f>BOM!L32</f>
        <v>1006.4</v>
      </c>
      <c r="H297" t="s">
        <v>195</v>
      </c>
      <c r="I297" t="s">
        <v>224</v>
      </c>
      <c r="J297" t="s">
        <v>99</v>
      </c>
    </row>
    <row r="298" spans="1:10">
      <c r="A298" t="s">
        <v>2809</v>
      </c>
      <c r="B298" t="s">
        <v>2810</v>
      </c>
      <c r="C298" t="s">
        <v>164</v>
      </c>
      <c r="D298" s="6">
        <f>BOM!F863</f>
        <v>1.0</v>
      </c>
      <c r="E298" s="6">
        <f>BOM!J863</f>
        <v>1</v>
      </c>
      <c r="F298" s="5">
        <f>IFERROR(G298/E298,0)</f>
        <v>18</v>
      </c>
      <c r="G298" s="5">
        <f>BOM!L863</f>
        <v>18.0</v>
      </c>
      <c r="H298" t="s">
        <v>2731</v>
      </c>
      <c r="I298" t="s">
        <v>2808</v>
      </c>
      <c r="J298" t="s">
        <v>325</v>
      </c>
    </row>
    <row r="299" spans="1:10">
      <c r="A299" t="s">
        <v>1893</v>
      </c>
      <c r="B299" t="s">
        <v>1894</v>
      </c>
      <c r="C299" t="s">
        <v>164</v>
      </c>
      <c r="D299" s="6">
        <f>BOM!F564+BOM!F566</f>
        <v>2.0</v>
      </c>
      <c r="E299" s="6">
        <f>BOM!J564+BOM!J566</f>
        <v>2</v>
      </c>
      <c r="F299" s="5">
        <f>IFERROR(G299/E299,0)</f>
        <v>65</v>
      </c>
      <c r="G299" s="5">
        <f>BOM!L564+BOM!L566</f>
        <v>130.0</v>
      </c>
      <c r="H299" t="s">
        <v>3108</v>
      </c>
      <c r="I299" t="s">
        <v>3151</v>
      </c>
      <c r="J299" t="s">
        <v>325</v>
      </c>
    </row>
    <row r="300" spans="1:10">
      <c r="A300" t="s">
        <v>1880</v>
      </c>
      <c r="B300" t="s">
        <v>1881</v>
      </c>
      <c r="C300" t="s">
        <v>164</v>
      </c>
      <c r="D300" s="6">
        <f>BOM!F560+BOM!F574</f>
        <v>2.0</v>
      </c>
      <c r="E300" s="6">
        <f>BOM!J560+BOM!J574</f>
        <v>2</v>
      </c>
      <c r="F300" s="5">
        <f>IFERROR(G300/E300,0)</f>
        <v>65</v>
      </c>
      <c r="G300" s="5">
        <f>BOM!L560+BOM!L574</f>
        <v>130.0</v>
      </c>
      <c r="H300" t="s">
        <v>3152</v>
      </c>
      <c r="I300" t="s">
        <v>3153</v>
      </c>
      <c r="J300" t="s">
        <v>325</v>
      </c>
    </row>
    <row r="301" spans="1:10">
      <c r="A301" t="s">
        <v>1873</v>
      </c>
      <c r="B301" t="s">
        <v>1874</v>
      </c>
      <c r="C301" t="s">
        <v>164</v>
      </c>
      <c r="D301" s="6">
        <f>BOM!F558+BOM!F562+BOM!F568+BOM!F570+BOM!F572</f>
        <v>5.0</v>
      </c>
      <c r="E301" s="6">
        <f>BOM!J558+BOM!J562+BOM!J568+BOM!J570+BOM!J572</f>
        <v>5</v>
      </c>
      <c r="F301" s="5">
        <f>IFERROR(G301/E301,0)</f>
        <v>65</v>
      </c>
      <c r="G301" s="5">
        <f>BOM!L558+BOM!L562+BOM!L568+BOM!L570+BOM!L572</f>
        <v>325.0</v>
      </c>
      <c r="H301" t="s">
        <v>3154</v>
      </c>
      <c r="I301" t="s">
        <v>3155</v>
      </c>
      <c r="J301" t="s">
        <v>325</v>
      </c>
    </row>
    <row r="302" spans="1:10">
      <c r="A302" t="s">
        <v>1802</v>
      </c>
      <c r="B302" t="s">
        <v>1803</v>
      </c>
      <c r="C302" t="s">
        <v>164</v>
      </c>
      <c r="D302" s="6">
        <f>BOM!F531</f>
        <v>1.0</v>
      </c>
      <c r="E302" s="6">
        <f>BOM!J531</f>
        <v>1</v>
      </c>
      <c r="F302" s="5">
        <f>IFERROR(G302/E302,0)</f>
        <v>55</v>
      </c>
      <c r="G302" s="5">
        <f>BOM!L531</f>
        <v>55.0</v>
      </c>
      <c r="H302" t="s">
        <v>1801</v>
      </c>
      <c r="I302" t="s">
        <v>1800</v>
      </c>
      <c r="J302" t="s">
        <v>325</v>
      </c>
    </row>
    <row r="303" spans="1:10">
      <c r="A303" t="s">
        <v>1735</v>
      </c>
      <c r="B303" t="s">
        <v>1736</v>
      </c>
      <c r="C303" t="s">
        <v>164</v>
      </c>
      <c r="D303" s="6">
        <f>BOM!F513+BOM!F516+BOM!F534+BOM!F537+BOM!F540+BOM!F543</f>
        <v>6.0</v>
      </c>
      <c r="E303" s="6">
        <f>BOM!J513+BOM!J516+BOM!J534+BOM!J537+BOM!J540+BOM!J543</f>
        <v>6</v>
      </c>
      <c r="F303" s="5">
        <f>IFERROR(G303/E303,0)</f>
        <v>55</v>
      </c>
      <c r="G303" s="5">
        <f>BOM!L513+BOM!L516+BOM!L534+BOM!L537+BOM!L540+BOM!L543</f>
        <v>330.0</v>
      </c>
      <c r="H303" s="3" t="s">
        <v>3156</v>
      </c>
      <c r="I303" t="s">
        <v>3157</v>
      </c>
      <c r="J303" t="s">
        <v>325</v>
      </c>
    </row>
    <row r="304" spans="1:10">
      <c r="A304" t="s">
        <v>1789</v>
      </c>
      <c r="B304" t="s">
        <v>1790</v>
      </c>
      <c r="C304" t="s">
        <v>164</v>
      </c>
      <c r="D304" s="6">
        <f>BOM!F528+BOM!F546</f>
        <v>2.0</v>
      </c>
      <c r="E304" s="6">
        <f>BOM!J528+BOM!J546</f>
        <v>2</v>
      </c>
      <c r="F304" s="5">
        <f>IFERROR(G304/E304,0)</f>
        <v>55</v>
      </c>
      <c r="G304" s="5">
        <f>BOM!L528+BOM!L546</f>
        <v>110.0</v>
      </c>
      <c r="H304" t="s">
        <v>3126</v>
      </c>
      <c r="I304" t="s">
        <v>3158</v>
      </c>
      <c r="J304" t="s">
        <v>325</v>
      </c>
    </row>
    <row r="305" spans="1:10">
      <c r="A305" t="s">
        <v>1759</v>
      </c>
      <c r="B305" t="s">
        <v>1760</v>
      </c>
      <c r="C305" t="s">
        <v>164</v>
      </c>
      <c r="D305" s="6">
        <f>BOM!F519+BOM!F525+BOM!F552</f>
        <v>3.0</v>
      </c>
      <c r="E305" s="6">
        <f>BOM!J519+BOM!J525+BOM!J552</f>
        <v>3</v>
      </c>
      <c r="F305" s="5">
        <f>IFERROR(G305/E305,0)</f>
        <v>55</v>
      </c>
      <c r="G305" s="5">
        <f>BOM!L519+BOM!L525+BOM!L552</f>
        <v>165.0</v>
      </c>
      <c r="H305" t="s">
        <v>3110</v>
      </c>
      <c r="I305" t="s">
        <v>3159</v>
      </c>
      <c r="J305" t="s">
        <v>325</v>
      </c>
    </row>
    <row r="306" spans="1:10">
      <c r="A306" t="s">
        <v>1772</v>
      </c>
      <c r="B306" t="s">
        <v>1773</v>
      </c>
      <c r="C306" t="s">
        <v>164</v>
      </c>
      <c r="D306" s="6">
        <f>BOM!F522+BOM!F549+BOM!F555</f>
        <v>3.0</v>
      </c>
      <c r="E306" s="6">
        <f>BOM!J522+BOM!J549+BOM!J555</f>
        <v>3</v>
      </c>
      <c r="F306" s="5">
        <f>IFERROR(G306/E306,0)</f>
        <v>55</v>
      </c>
      <c r="G306" s="5">
        <f>BOM!L522+BOM!L549+BOM!L555</f>
        <v>165.0</v>
      </c>
      <c r="H306" t="s">
        <v>3160</v>
      </c>
      <c r="I306" t="s">
        <v>3161</v>
      </c>
      <c r="J306" t="s">
        <v>325</v>
      </c>
    </row>
    <row r="307" spans="1:10">
      <c r="A307" t="s">
        <v>2631</v>
      </c>
      <c r="B307" t="s">
        <v>2632</v>
      </c>
      <c r="C307" t="s">
        <v>164</v>
      </c>
      <c r="D307" s="6">
        <f>BOM!F819</f>
        <v>650.0</v>
      </c>
      <c r="E307" s="6">
        <f>BOM!J819</f>
        <v>650</v>
      </c>
      <c r="F307" s="5">
        <f>IFERROR(G307/E307,0)</f>
        <v>0.3</v>
      </c>
      <c r="G307" s="5">
        <f>BOM!L819</f>
        <v>195.0</v>
      </c>
      <c r="H307" t="s">
        <v>2547</v>
      </c>
      <c r="I307" t="s">
        <v>2630</v>
      </c>
      <c r="J307" t="s">
        <v>325</v>
      </c>
    </row>
    <row r="308" spans="1:10">
      <c r="A308" t="s">
        <v>2793</v>
      </c>
      <c r="B308" t="s">
        <v>2794</v>
      </c>
      <c r="C308" t="s">
        <v>94</v>
      </c>
      <c r="D308" s="6">
        <f>BOM!F859</f>
        <v>100.0</v>
      </c>
      <c r="E308" s="6">
        <f>BOM!J859</f>
        <v>100</v>
      </c>
      <c r="F308" s="5">
        <f>IFERROR(G308/E308,0)</f>
        <v>1.25</v>
      </c>
      <c r="G308" s="5">
        <f>BOM!L859</f>
        <v>125.0</v>
      </c>
      <c r="H308" t="s">
        <v>2731</v>
      </c>
      <c r="I308" t="s">
        <v>2792</v>
      </c>
      <c r="J308" t="s">
        <v>325</v>
      </c>
    </row>
    <row r="309" spans="1:10">
      <c r="A309" t="s">
        <v>286</v>
      </c>
      <c r="B309" t="s">
        <v>287</v>
      </c>
      <c r="C309" t="s">
        <v>117</v>
      </c>
      <c r="D309" s="6">
        <f>BOM!F46</f>
        <v>16.0</v>
      </c>
      <c r="E309" s="6">
        <f>BOM!J46</f>
        <v>17.5</v>
      </c>
      <c r="F309" s="5">
        <f>IFERROR(G309/E309,0)</f>
        <v>215</v>
      </c>
      <c r="G309" s="5">
        <f>BOM!L46</f>
        <v>3762.5</v>
      </c>
      <c r="H309" t="s">
        <v>268</v>
      </c>
      <c r="I309" t="s">
        <v>285</v>
      </c>
      <c r="J309" t="s">
        <v>99</v>
      </c>
    </row>
    <row r="310" spans="1:10">
      <c r="A310" t="s">
        <v>851</v>
      </c>
      <c r="B310" t="s">
        <v>852</v>
      </c>
      <c r="C310" t="s">
        <v>155</v>
      </c>
      <c r="D310" s="6">
        <f>BOM!F186</f>
        <v>21.0</v>
      </c>
      <c r="E310" s="6">
        <f>BOM!J186</f>
        <v>23</v>
      </c>
      <c r="F310" s="5">
        <f>IFERROR(G310/E310,0)</f>
        <v>38</v>
      </c>
      <c r="G310" s="5">
        <f>BOM!L186</f>
        <v>874.0</v>
      </c>
      <c r="H310" t="s">
        <v>784</v>
      </c>
      <c r="I310" t="s">
        <v>850</v>
      </c>
      <c r="J310" t="s">
        <v>99</v>
      </c>
    </row>
    <row r="311" spans="1:10">
      <c r="A311" t="s">
        <v>2587</v>
      </c>
      <c r="B311" t="s">
        <v>2588</v>
      </c>
      <c r="C311" t="s">
        <v>164</v>
      </c>
      <c r="D311" s="6">
        <f>BOM!F808</f>
        <v>3.0</v>
      </c>
      <c r="E311" s="6">
        <f>BOM!J808</f>
        <v>3</v>
      </c>
      <c r="F311" s="5">
        <f>IFERROR(G311/E311,0)</f>
        <v>65</v>
      </c>
      <c r="G311" s="5">
        <f>BOM!L808</f>
        <v>195.0</v>
      </c>
      <c r="H311" t="s">
        <v>2547</v>
      </c>
      <c r="I311" t="s">
        <v>2586</v>
      </c>
      <c r="J311" t="s">
        <v>325</v>
      </c>
    </row>
    <row r="312" spans="1:10">
      <c r="A312" t="s">
        <v>790</v>
      </c>
      <c r="B312" t="s">
        <v>791</v>
      </c>
      <c r="C312" t="s">
        <v>112</v>
      </c>
      <c r="D312" s="6">
        <f>BOM!F171</f>
        <v>3797.0</v>
      </c>
      <c r="E312" s="6">
        <f>BOM!J171</f>
        <v>4224</v>
      </c>
      <c r="F312" s="5">
        <f>IFERROR(G312/E312,0)</f>
        <v>0.55</v>
      </c>
      <c r="G312" s="5">
        <f>BOM!L171</f>
        <v>2323.2</v>
      </c>
      <c r="H312" t="s">
        <v>784</v>
      </c>
      <c r="I312" t="s">
        <v>789</v>
      </c>
      <c r="J312" t="s">
        <v>99</v>
      </c>
    </row>
    <row r="313" spans="1:10">
      <c r="A313" t="s">
        <v>798</v>
      </c>
      <c r="B313" t="s">
        <v>799</v>
      </c>
      <c r="C313" t="s">
        <v>164</v>
      </c>
      <c r="D313" s="6">
        <f>BOM!F173</f>
        <v>15000.0</v>
      </c>
      <c r="E313" s="6">
        <f>BOM!J173</f>
        <v>15000</v>
      </c>
      <c r="F313" s="5">
        <f>IFERROR(G313/E313,0)</f>
        <v>0.012</v>
      </c>
      <c r="G313" s="5">
        <f>BOM!L173</f>
        <v>180.0</v>
      </c>
      <c r="H313" t="s">
        <v>784</v>
      </c>
      <c r="I313" t="s">
        <v>797</v>
      </c>
      <c r="J313" t="s">
        <v>99</v>
      </c>
    </row>
    <row r="314" spans="1:10">
      <c r="A314" t="s">
        <v>785</v>
      </c>
      <c r="B314" t="s">
        <v>786</v>
      </c>
      <c r="C314" t="s">
        <v>112</v>
      </c>
      <c r="D314" s="6">
        <f>BOM!F170</f>
        <v>11197.083</v>
      </c>
      <c r="E314" s="6">
        <f>BOM!J170</f>
        <v>12336</v>
      </c>
      <c r="F314" s="5">
        <f>IFERROR(G314/E314,0)</f>
        <v>0.48</v>
      </c>
      <c r="G314" s="5">
        <f>BOM!L170</f>
        <v>5921.28</v>
      </c>
      <c r="H314" t="s">
        <v>784</v>
      </c>
      <c r="I314" t="s">
        <v>783</v>
      </c>
      <c r="J314" t="s">
        <v>99</v>
      </c>
    </row>
    <row r="315" spans="1:10">
      <c r="A315" t="s">
        <v>1244</v>
      </c>
      <c r="B315" t="s">
        <v>1245</v>
      </c>
      <c r="C315" t="s">
        <v>164</v>
      </c>
      <c r="D315" s="6">
        <f>BOM!F367+BOM!F371</f>
        <v>2.0</v>
      </c>
      <c r="E315" s="6">
        <f>BOM!J367+BOM!J371</f>
        <v>2</v>
      </c>
      <c r="F315" s="5">
        <f>IFERROR(G315/E315,0)</f>
        <v>22</v>
      </c>
      <c r="G315" s="5">
        <f>BOM!L367+BOM!L371</f>
        <v>44.0</v>
      </c>
      <c r="H315" t="s">
        <v>3131</v>
      </c>
      <c r="I315" t="s">
        <v>3162</v>
      </c>
      <c r="J315" t="s">
        <v>325</v>
      </c>
    </row>
    <row r="316" spans="1:10">
      <c r="A316" t="s">
        <v>1435</v>
      </c>
      <c r="B316" t="s">
        <v>1436</v>
      </c>
      <c r="C316" t="s">
        <v>164</v>
      </c>
      <c r="D316" s="6">
        <f>BOM!F424</f>
        <v>248.0</v>
      </c>
      <c r="E316" s="6">
        <f>BOM!J424</f>
        <v>261</v>
      </c>
      <c r="F316" s="5">
        <f>IFERROR(G316/E316,0)</f>
        <v>2.0</v>
      </c>
      <c r="G316" s="5">
        <f>BOM!L424</f>
        <v>522.0</v>
      </c>
      <c r="H316" t="s">
        <v>1410</v>
      </c>
      <c r="I316" t="s">
        <v>1434</v>
      </c>
      <c r="J316" t="s">
        <v>325</v>
      </c>
    </row>
    <row r="317" spans="1:10">
      <c r="A317" t="s">
        <v>1456</v>
      </c>
      <c r="B317" t="s">
        <v>1457</v>
      </c>
      <c r="C317" t="s">
        <v>164</v>
      </c>
      <c r="D317" s="6">
        <f>BOM!F430</f>
        <v>53.0</v>
      </c>
      <c r="E317" s="6">
        <f>BOM!J430</f>
        <v>56</v>
      </c>
      <c r="F317" s="5">
        <f>IFERROR(G317/E317,0)</f>
        <v>2.25</v>
      </c>
      <c r="G317" s="5">
        <f>BOM!L430</f>
        <v>126.0</v>
      </c>
      <c r="H317" t="s">
        <v>1410</v>
      </c>
      <c r="I317" t="s">
        <v>1455</v>
      </c>
      <c r="J317" t="s">
        <v>325</v>
      </c>
    </row>
    <row r="318" spans="1:10">
      <c r="A318" t="s">
        <v>1476</v>
      </c>
      <c r="B318" t="s">
        <v>1477</v>
      </c>
      <c r="C318" t="s">
        <v>164</v>
      </c>
      <c r="D318" s="6">
        <f>BOM!F436</f>
        <v>22.0</v>
      </c>
      <c r="E318" s="6">
        <f>BOM!J436</f>
        <v>24</v>
      </c>
      <c r="F318" s="5">
        <f>IFERROR(G318/E318,0)</f>
        <v>2.5</v>
      </c>
      <c r="G318" s="5">
        <f>BOM!L436</f>
        <v>60.0</v>
      </c>
      <c r="H318" t="s">
        <v>1410</v>
      </c>
      <c r="I318" t="s">
        <v>1475</v>
      </c>
      <c r="J318" t="s">
        <v>325</v>
      </c>
    </row>
    <row r="319" spans="1:10">
      <c r="A319" t="s">
        <v>1496</v>
      </c>
      <c r="B319" t="s">
        <v>1497</v>
      </c>
      <c r="C319" t="s">
        <v>164</v>
      </c>
      <c r="D319" s="6">
        <f>BOM!F442</f>
        <v>47.0</v>
      </c>
      <c r="E319" s="6">
        <f>BOM!J442</f>
        <v>50</v>
      </c>
      <c r="F319" s="5">
        <f>IFERROR(G319/E319,0)</f>
        <v>3.0</v>
      </c>
      <c r="G319" s="5">
        <f>BOM!L442</f>
        <v>150.0</v>
      </c>
      <c r="H319" t="s">
        <v>1410</v>
      </c>
      <c r="I319" t="s">
        <v>1495</v>
      </c>
      <c r="J319" t="s">
        <v>325</v>
      </c>
    </row>
    <row r="320" spans="1:10">
      <c r="A320" t="s">
        <v>1516</v>
      </c>
      <c r="B320" t="s">
        <v>1517</v>
      </c>
      <c r="C320" t="s">
        <v>164</v>
      </c>
      <c r="D320" s="6">
        <f>BOM!F448</f>
        <v>20.0</v>
      </c>
      <c r="E320" s="6">
        <f>BOM!J448</f>
        <v>21</v>
      </c>
      <c r="F320" s="5">
        <f>IFERROR(G320/E320,0)</f>
        <v>3.5</v>
      </c>
      <c r="G320" s="5">
        <f>BOM!L448</f>
        <v>73.5</v>
      </c>
      <c r="H320" t="s">
        <v>1410</v>
      </c>
      <c r="I320" t="s">
        <v>1515</v>
      </c>
      <c r="J320" t="s">
        <v>325</v>
      </c>
    </row>
    <row r="321" spans="1:10">
      <c r="A321" t="s">
        <v>1283</v>
      </c>
      <c r="B321" t="s">
        <v>1284</v>
      </c>
      <c r="C321" t="s">
        <v>164</v>
      </c>
      <c r="D321" s="6">
        <f>BOM!F381+BOM!F384+BOM!F387+BOM!F390+BOM!F393</f>
        <v>5.0</v>
      </c>
      <c r="E321" s="6">
        <f>BOM!J381+BOM!J384+BOM!J387+BOM!J390+BOM!J393</f>
        <v>5</v>
      </c>
      <c r="F321" s="5">
        <f>IFERROR(G321/E321,0)</f>
        <v>30</v>
      </c>
      <c r="G321" s="5">
        <f>BOM!L381+BOM!L384+BOM!L387+BOM!L390+BOM!L393</f>
        <v>150.0</v>
      </c>
      <c r="H321" s="3" t="s">
        <v>3163</v>
      </c>
      <c r="I321" t="s">
        <v>3164</v>
      </c>
      <c r="J321" t="s">
        <v>325</v>
      </c>
    </row>
    <row r="322" spans="1:10">
      <c r="A322" t="s">
        <v>1287</v>
      </c>
      <c r="B322" t="s">
        <v>1288</v>
      </c>
      <c r="C322" t="s">
        <v>164</v>
      </c>
      <c r="D322" s="6">
        <f>BOM!F382+BOM!F385+BOM!F388+BOM!F391+BOM!F394</f>
        <v>5.0</v>
      </c>
      <c r="E322" s="6">
        <f>BOM!J382+BOM!J385+BOM!J388+BOM!J391+BOM!J394</f>
        <v>5</v>
      </c>
      <c r="F322" s="5">
        <f>IFERROR(G322/E322,0)</f>
        <v>12</v>
      </c>
      <c r="G322" s="5">
        <f>BOM!L382+BOM!L385+BOM!L388+BOM!L391+BOM!L394</f>
        <v>60.0</v>
      </c>
      <c r="H322" s="3" t="s">
        <v>3163</v>
      </c>
      <c r="I322" t="s">
        <v>3165</v>
      </c>
      <c r="J322" t="s">
        <v>325</v>
      </c>
    </row>
    <row r="323" spans="1:10">
      <c r="A323" t="s">
        <v>1290</v>
      </c>
      <c r="B323" t="s">
        <v>1291</v>
      </c>
      <c r="C323" t="s">
        <v>164</v>
      </c>
      <c r="D323" s="6">
        <f>BOM!F383+BOM!F386+BOM!F389+BOM!F392+BOM!F395</f>
        <v>5.0</v>
      </c>
      <c r="E323" s="6">
        <f>BOM!J383+BOM!J386+BOM!J389+BOM!J392+BOM!J395</f>
        <v>5</v>
      </c>
      <c r="F323" s="5">
        <f>IFERROR(G323/E323,0)</f>
        <v>8</v>
      </c>
      <c r="G323" s="5">
        <f>BOM!L383+BOM!L386+BOM!L389+BOM!L392+BOM!L395</f>
        <v>40.0</v>
      </c>
      <c r="H323" s="3" t="s">
        <v>3163</v>
      </c>
      <c r="I323" t="s">
        <v>3166</v>
      </c>
      <c r="J323" t="s">
        <v>325</v>
      </c>
    </row>
    <row r="324" spans="1:10">
      <c r="A324" t="s">
        <v>3078</v>
      </c>
      <c r="B324" t="s">
        <v>3079</v>
      </c>
      <c r="C324" t="s">
        <v>164</v>
      </c>
      <c r="D324" s="6">
        <f>BOM!F933</f>
        <v>5.0</v>
      </c>
      <c r="E324" s="6">
        <f>BOM!J933</f>
        <v>5</v>
      </c>
      <c r="F324" s="5">
        <f>IFERROR(G324/E324,0)</f>
        <v>90</v>
      </c>
      <c r="G324" s="5">
        <f>BOM!L933</f>
        <v>450.0</v>
      </c>
      <c r="H324" t="s">
        <v>3060</v>
      </c>
      <c r="I324" t="s">
        <v>3077</v>
      </c>
      <c r="J324" t="s">
        <v>325</v>
      </c>
    </row>
    <row r="325" spans="1:10">
      <c r="A325" t="s">
        <v>383</v>
      </c>
      <c r="B325" t="s">
        <v>384</v>
      </c>
      <c r="C325" t="s">
        <v>164</v>
      </c>
      <c r="D325" s="6">
        <f>BOM!F69</f>
        <v>369.0</v>
      </c>
      <c r="E325" s="6">
        <f>BOM!J69</f>
        <v>500</v>
      </c>
      <c r="F325" s="5">
        <f>IFERROR(G325/E325,0)</f>
        <v>0.42</v>
      </c>
      <c r="G325" s="5">
        <f>BOM!L69</f>
        <v>210.0</v>
      </c>
      <c r="H325" t="s">
        <v>320</v>
      </c>
      <c r="I325" t="s">
        <v>382</v>
      </c>
      <c r="J325" t="s">
        <v>325</v>
      </c>
    </row>
    <row r="326" spans="1:10">
      <c r="A326" t="s">
        <v>355</v>
      </c>
      <c r="B326" t="s">
        <v>356</v>
      </c>
      <c r="C326" t="s">
        <v>94</v>
      </c>
      <c r="D326" s="6">
        <f>BOM!F62</f>
        <v>120.0</v>
      </c>
      <c r="E326" s="6">
        <f>BOM!J62</f>
        <v>130</v>
      </c>
      <c r="F326" s="5">
        <f>IFERROR(G326/E326,0)</f>
        <v>3.5</v>
      </c>
      <c r="G326" s="5">
        <f>BOM!L62</f>
        <v>455.0</v>
      </c>
      <c r="H326" t="s">
        <v>320</v>
      </c>
      <c r="I326" t="s">
        <v>354</v>
      </c>
      <c r="J326" t="s">
        <v>325</v>
      </c>
    </row>
    <row r="327" spans="1:10">
      <c r="A327" t="s">
        <v>2054</v>
      </c>
      <c r="B327" t="s">
        <v>2055</v>
      </c>
      <c r="C327" t="s">
        <v>164</v>
      </c>
      <c r="D327" s="6">
        <f>BOM!F606</f>
        <v>1.0</v>
      </c>
      <c r="E327" s="6">
        <f>BOM!J606</f>
        <v>1</v>
      </c>
      <c r="F327" s="5">
        <f>IFERROR(G327/E327,0)</f>
        <v>220</v>
      </c>
      <c r="G327" s="5">
        <f>BOM!L606</f>
        <v>220.0</v>
      </c>
      <c r="H327" t="s">
        <v>2043</v>
      </c>
      <c r="I327" t="s">
        <v>2053</v>
      </c>
      <c r="J327" t="s">
        <v>325</v>
      </c>
    </row>
    <row r="328" spans="1:10">
      <c r="A328" t="s">
        <v>2921</v>
      </c>
      <c r="B328" t="s">
        <v>2922</v>
      </c>
      <c r="C328" t="s">
        <v>164</v>
      </c>
      <c r="D328" s="6">
        <f>BOM!F894</f>
        <v>2.0</v>
      </c>
      <c r="E328" s="6">
        <f>BOM!J894</f>
        <v>2</v>
      </c>
      <c r="F328" s="5">
        <f>IFERROR(G328/E328,0)</f>
        <v>500</v>
      </c>
      <c r="G328" s="5">
        <f>BOM!L894</f>
        <v>1000.0</v>
      </c>
      <c r="H328" t="s">
        <v>2900</v>
      </c>
      <c r="I328" t="s">
        <v>2920</v>
      </c>
      <c r="J328" t="s">
        <v>99</v>
      </c>
    </row>
    <row r="329" spans="1:10">
      <c r="A329" t="s">
        <v>2253</v>
      </c>
      <c r="B329" t="s">
        <v>2254</v>
      </c>
      <c r="C329" t="s">
        <v>164</v>
      </c>
      <c r="D329" s="6">
        <f>BOM!F672</f>
        <v>2.0</v>
      </c>
      <c r="E329" s="6">
        <f>BOM!J672</f>
        <v>2</v>
      </c>
      <c r="F329" s="5">
        <f>IFERROR(G329/E329,0)</f>
        <v>85</v>
      </c>
      <c r="G329" s="5">
        <f>BOM!L672</f>
        <v>170.0</v>
      </c>
      <c r="H329" t="s">
        <v>2227</v>
      </c>
      <c r="I329" t="s">
        <v>2252</v>
      </c>
      <c r="J329" t="s">
        <v>325</v>
      </c>
    </row>
    <row r="330" spans="1:10">
      <c r="A330" t="s">
        <v>2245</v>
      </c>
      <c r="B330" t="s">
        <v>2246</v>
      </c>
      <c r="C330" t="s">
        <v>94</v>
      </c>
      <c r="D330" s="6">
        <f>BOM!F670</f>
        <v>50.0</v>
      </c>
      <c r="E330" s="6">
        <f>BOM!J670</f>
        <v>50</v>
      </c>
      <c r="F330" s="5">
        <f>IFERROR(G330/E330,0)</f>
        <v>8</v>
      </c>
      <c r="G330" s="5">
        <f>BOM!L670</f>
        <v>400.0</v>
      </c>
      <c r="H330" t="s">
        <v>2227</v>
      </c>
      <c r="I330" t="s">
        <v>2244</v>
      </c>
      <c r="J330" t="s">
        <v>325</v>
      </c>
    </row>
    <row r="331" spans="1:10">
      <c r="A331" t="s">
        <v>2249</v>
      </c>
      <c r="B331" t="s">
        <v>2250</v>
      </c>
      <c r="C331" t="s">
        <v>164</v>
      </c>
      <c r="D331" s="6">
        <f>BOM!F671</f>
        <v>6.0</v>
      </c>
      <c r="E331" s="6">
        <f>BOM!J671</f>
        <v>6</v>
      </c>
      <c r="F331" s="5">
        <f>IFERROR(G331/E331,0)</f>
        <v>32</v>
      </c>
      <c r="G331" s="5">
        <f>BOM!L671</f>
        <v>192.0</v>
      </c>
      <c r="H331" t="s">
        <v>2227</v>
      </c>
      <c r="I331" t="s">
        <v>2248</v>
      </c>
      <c r="J331" t="s">
        <v>325</v>
      </c>
    </row>
    <row r="332" spans="1:10">
      <c r="A332" t="s">
        <v>2257</v>
      </c>
      <c r="B332" t="s">
        <v>2258</v>
      </c>
      <c r="C332" t="s">
        <v>164</v>
      </c>
      <c r="D332" s="6">
        <f>BOM!F673</f>
        <v>2.0</v>
      </c>
      <c r="E332" s="6">
        <f>BOM!J673</f>
        <v>2</v>
      </c>
      <c r="F332" s="5">
        <f>IFERROR(G332/E332,0)</f>
        <v>55</v>
      </c>
      <c r="G332" s="5">
        <f>BOM!L673</f>
        <v>110.0</v>
      </c>
      <c r="H332" t="s">
        <v>2227</v>
      </c>
      <c r="I332" t="s">
        <v>2256</v>
      </c>
      <c r="J332" t="s">
        <v>325</v>
      </c>
    </row>
    <row r="333" spans="1:10">
      <c r="A333" t="s">
        <v>2044</v>
      </c>
      <c r="B333" t="s">
        <v>2045</v>
      </c>
      <c r="C333" t="s">
        <v>164</v>
      </c>
      <c r="D333" s="6">
        <f>BOM!F604</f>
        <v>1.0</v>
      </c>
      <c r="E333" s="6">
        <f>BOM!J604</f>
        <v>1</v>
      </c>
      <c r="F333" s="5">
        <f>IFERROR(G333/E333,0)</f>
        <v>5200</v>
      </c>
      <c r="G333" s="5">
        <f>BOM!L604</f>
        <v>5200.0</v>
      </c>
      <c r="H333" t="s">
        <v>2043</v>
      </c>
      <c r="I333" t="s">
        <v>2042</v>
      </c>
      <c r="J333" t="s">
        <v>325</v>
      </c>
    </row>
    <row r="334" spans="1:10">
      <c r="A334" t="s">
        <v>2066</v>
      </c>
      <c r="B334" t="s">
        <v>2067</v>
      </c>
      <c r="C334" t="s">
        <v>1378</v>
      </c>
      <c r="D334" s="6">
        <f>BOM!F609</f>
        <v>1.0</v>
      </c>
      <c r="E334" s="6">
        <f>BOM!J609</f>
        <v>1</v>
      </c>
      <c r="F334" s="5">
        <f>IFERROR(G334/E334,0)</f>
        <v>120</v>
      </c>
      <c r="G334" s="5">
        <f>BOM!L609</f>
        <v>120.0</v>
      </c>
      <c r="H334" t="s">
        <v>2043</v>
      </c>
      <c r="I334" t="s">
        <v>2065</v>
      </c>
      <c r="J334" t="s">
        <v>325</v>
      </c>
    </row>
    <row r="335" spans="1:10">
      <c r="A335" t="s">
        <v>2062</v>
      </c>
      <c r="B335" t="s">
        <v>2063</v>
      </c>
      <c r="C335" t="s">
        <v>164</v>
      </c>
      <c r="D335" s="6">
        <f>BOM!F608</f>
        <v>1.0</v>
      </c>
      <c r="E335" s="6">
        <f>BOM!J608</f>
        <v>1</v>
      </c>
      <c r="F335" s="5">
        <f>IFERROR(G335/E335,0)</f>
        <v>190</v>
      </c>
      <c r="G335" s="5">
        <f>BOM!L608</f>
        <v>190.0</v>
      </c>
      <c r="H335" t="s">
        <v>2043</v>
      </c>
      <c r="I335" t="s">
        <v>2061</v>
      </c>
      <c r="J335" t="s">
        <v>325</v>
      </c>
    </row>
    <row r="336" spans="1:10">
      <c r="A336" t="s">
        <v>2281</v>
      </c>
      <c r="B336" t="s">
        <v>2282</v>
      </c>
      <c r="C336" t="s">
        <v>1391</v>
      </c>
      <c r="D336" s="6">
        <f>BOM!F679</f>
        <v>1.0</v>
      </c>
      <c r="E336" s="6">
        <f>BOM!J679</f>
        <v>1</v>
      </c>
      <c r="F336" s="5">
        <f>IFERROR(G336/E336,0)</f>
        <v>150</v>
      </c>
      <c r="G336" s="5">
        <f>BOM!L679</f>
        <v>150.0</v>
      </c>
      <c r="H336" t="s">
        <v>2227</v>
      </c>
      <c r="I336" t="s">
        <v>2280</v>
      </c>
      <c r="J336" t="s">
        <v>325</v>
      </c>
    </row>
    <row r="337" spans="1:10">
      <c r="A337" t="s">
        <v>1257</v>
      </c>
      <c r="B337" t="s">
        <v>1258</v>
      </c>
      <c r="C337" t="s">
        <v>164</v>
      </c>
      <c r="D337" s="6">
        <f>BOM!F373+BOM!F375</f>
        <v>2.0</v>
      </c>
      <c r="E337" s="6">
        <f>BOM!J373+BOM!J375</f>
        <v>2</v>
      </c>
      <c r="F337" s="5">
        <f>IFERROR(G337/E337,0)</f>
        <v>48</v>
      </c>
      <c r="G337" s="5">
        <f>BOM!L373+BOM!L375</f>
        <v>96.0</v>
      </c>
      <c r="H337" t="s">
        <v>3167</v>
      </c>
      <c r="I337" t="s">
        <v>3168</v>
      </c>
      <c r="J337" t="s">
        <v>325</v>
      </c>
    </row>
    <row r="338" spans="1:10">
      <c r="A338" t="s">
        <v>1261</v>
      </c>
      <c r="B338" t="s">
        <v>1262</v>
      </c>
      <c r="C338" t="s">
        <v>164</v>
      </c>
      <c r="D338" s="6">
        <f>BOM!F374+BOM!F376</f>
        <v>2.0</v>
      </c>
      <c r="E338" s="6">
        <f>BOM!J374+BOM!J376</f>
        <v>2</v>
      </c>
      <c r="F338" s="5">
        <f>IFERROR(G338/E338,0)</f>
        <v>18</v>
      </c>
      <c r="G338" s="5">
        <f>BOM!L374+BOM!L376</f>
        <v>36.0</v>
      </c>
      <c r="H338" t="s">
        <v>3167</v>
      </c>
      <c r="I338" t="s">
        <v>3169</v>
      </c>
      <c r="J338" t="s">
        <v>325</v>
      </c>
    </row>
    <row r="339" spans="1:10">
      <c r="A339" t="s">
        <v>1430</v>
      </c>
      <c r="B339" t="s">
        <v>1431</v>
      </c>
      <c r="C339" t="s">
        <v>94</v>
      </c>
      <c r="D339" s="6">
        <f>BOM!F423</f>
        <v>742.0</v>
      </c>
      <c r="E339" s="6">
        <f>BOM!J423</f>
        <v>780</v>
      </c>
      <c r="F339" s="5">
        <f>IFERROR(G339/E339,0)</f>
        <v>1.05</v>
      </c>
      <c r="G339" s="5">
        <f>BOM!L423</f>
        <v>819.0</v>
      </c>
      <c r="H339" t="s">
        <v>1410</v>
      </c>
      <c r="I339" t="s">
        <v>1429</v>
      </c>
      <c r="J339" t="s">
        <v>325</v>
      </c>
    </row>
    <row r="340" spans="1:10">
      <c r="A340" t="s">
        <v>1453</v>
      </c>
      <c r="B340" t="s">
        <v>1454</v>
      </c>
      <c r="C340" t="s">
        <v>94</v>
      </c>
      <c r="D340" s="6">
        <f>BOM!F429</f>
        <v>157.0</v>
      </c>
      <c r="E340" s="6">
        <f>BOM!J429</f>
        <v>168</v>
      </c>
      <c r="F340" s="5">
        <f>IFERROR(G340/E340,0)</f>
        <v>1.2</v>
      </c>
      <c r="G340" s="5">
        <f>BOM!L429</f>
        <v>201.6</v>
      </c>
      <c r="H340" t="s">
        <v>1410</v>
      </c>
      <c r="I340" t="s">
        <v>1452</v>
      </c>
      <c r="J340" t="s">
        <v>325</v>
      </c>
    </row>
    <row r="341" spans="1:10">
      <c r="A341" t="s">
        <v>1473</v>
      </c>
      <c r="B341" t="s">
        <v>1474</v>
      </c>
      <c r="C341" t="s">
        <v>94</v>
      </c>
      <c r="D341" s="6">
        <f>BOM!F435</f>
        <v>64.0</v>
      </c>
      <c r="E341" s="6">
        <f>BOM!J435</f>
        <v>72</v>
      </c>
      <c r="F341" s="5">
        <f>IFERROR(G341/E341,0)</f>
        <v>1.35</v>
      </c>
      <c r="G341" s="5">
        <f>BOM!L435</f>
        <v>97.2</v>
      </c>
      <c r="H341" t="s">
        <v>1410</v>
      </c>
      <c r="I341" t="s">
        <v>1472</v>
      </c>
      <c r="J341" t="s">
        <v>325</v>
      </c>
    </row>
    <row r="342" spans="1:10">
      <c r="A342" t="s">
        <v>1493</v>
      </c>
      <c r="B342" t="s">
        <v>1494</v>
      </c>
      <c r="C342" t="s">
        <v>94</v>
      </c>
      <c r="D342" s="6">
        <f>BOM!F441</f>
        <v>141.0</v>
      </c>
      <c r="E342" s="6">
        <f>BOM!J441</f>
        <v>150</v>
      </c>
      <c r="F342" s="5">
        <f>IFERROR(G342/E342,0)</f>
        <v>1.65</v>
      </c>
      <c r="G342" s="5">
        <f>BOM!L441</f>
        <v>247.5</v>
      </c>
      <c r="H342" t="s">
        <v>1410</v>
      </c>
      <c r="I342" t="s">
        <v>1492</v>
      </c>
      <c r="J342" t="s">
        <v>325</v>
      </c>
    </row>
    <row r="343" spans="1:10">
      <c r="A343" t="s">
        <v>1513</v>
      </c>
      <c r="B343" t="s">
        <v>1514</v>
      </c>
      <c r="C343" t="s">
        <v>94</v>
      </c>
      <c r="D343" s="6">
        <f>BOM!F447</f>
        <v>59.0</v>
      </c>
      <c r="E343" s="6">
        <f>BOM!J447</f>
        <v>66</v>
      </c>
      <c r="F343" s="5">
        <f>IFERROR(G343/E343,0)</f>
        <v>1.95</v>
      </c>
      <c r="G343" s="5">
        <f>BOM!L447</f>
        <v>128.7</v>
      </c>
      <c r="H343" t="s">
        <v>1410</v>
      </c>
      <c r="I343" t="s">
        <v>1512</v>
      </c>
      <c r="J343" t="s">
        <v>325</v>
      </c>
    </row>
    <row r="344" spans="1:10">
      <c r="A344" t="s">
        <v>167</v>
      </c>
      <c r="B344" t="s">
        <v>168</v>
      </c>
      <c r="C344" t="s">
        <v>94</v>
      </c>
      <c r="D344" s="6">
        <f>BOM!F18</f>
        <v>400.0</v>
      </c>
      <c r="E344" s="6">
        <f>BOM!J18</f>
        <v>400</v>
      </c>
      <c r="F344" s="5">
        <f>IFERROR(G344/E344,0)</f>
        <v>0.45</v>
      </c>
      <c r="G344" s="5">
        <f>BOM!L18</f>
        <v>180.0</v>
      </c>
      <c r="H344" t="s">
        <v>91</v>
      </c>
      <c r="I344" t="s">
        <v>166</v>
      </c>
      <c r="J344" t="s">
        <v>99</v>
      </c>
    </row>
    <row r="345" spans="1:10">
      <c r="A345" t="s">
        <v>183</v>
      </c>
      <c r="B345" t="s">
        <v>184</v>
      </c>
      <c r="C345" t="s">
        <v>164</v>
      </c>
      <c r="D345" s="6">
        <f>BOM!F22</f>
        <v>1.0</v>
      </c>
      <c r="E345" s="6">
        <f>BOM!J22</f>
        <v>1</v>
      </c>
      <c r="F345" s="5">
        <f>IFERROR(G345/E345,0)</f>
        <v>450</v>
      </c>
      <c r="G345" s="5">
        <f>BOM!L22</f>
        <v>450.0</v>
      </c>
      <c r="H345" t="s">
        <v>91</v>
      </c>
      <c r="I345" t="s">
        <v>182</v>
      </c>
      <c r="J345" t="s">
        <v>99</v>
      </c>
    </row>
    <row r="346" spans="1:10">
      <c r="A346" t="s">
        <v>179</v>
      </c>
      <c r="B346" t="s">
        <v>180</v>
      </c>
      <c r="C346" t="s">
        <v>164</v>
      </c>
      <c r="D346" s="6">
        <f>BOM!F21</f>
        <v>1.0</v>
      </c>
      <c r="E346" s="6">
        <f>BOM!J21</f>
        <v>1</v>
      </c>
      <c r="F346" s="5">
        <f>IFERROR(G346/E346,0)</f>
        <v>220</v>
      </c>
      <c r="G346" s="5">
        <f>BOM!L21</f>
        <v>220.0</v>
      </c>
      <c r="H346" t="s">
        <v>91</v>
      </c>
      <c r="I346" t="s">
        <v>178</v>
      </c>
      <c r="J346" t="s">
        <v>99</v>
      </c>
    </row>
    <row r="347" spans="1:10">
      <c r="A347" t="s">
        <v>171</v>
      </c>
      <c r="B347" t="s">
        <v>172</v>
      </c>
      <c r="C347" t="s">
        <v>164</v>
      </c>
      <c r="D347" s="6">
        <f>BOM!F19</f>
        <v>24.0</v>
      </c>
      <c r="E347" s="6">
        <f>BOM!J19</f>
        <v>24</v>
      </c>
      <c r="F347" s="5">
        <f>IFERROR(G347/E347,0)</f>
        <v>18</v>
      </c>
      <c r="G347" s="5">
        <f>BOM!L19</f>
        <v>432.0</v>
      </c>
      <c r="H347" t="s">
        <v>91</v>
      </c>
      <c r="I347" t="s">
        <v>170</v>
      </c>
      <c r="J347" t="s">
        <v>99</v>
      </c>
    </row>
    <row r="348" spans="1:10">
      <c r="A348" t="s">
        <v>175</v>
      </c>
      <c r="B348" t="s">
        <v>176</v>
      </c>
      <c r="C348" t="s">
        <v>164</v>
      </c>
      <c r="D348" s="6">
        <f>BOM!F20</f>
        <v>4.0</v>
      </c>
      <c r="E348" s="6">
        <f>BOM!J20</f>
        <v>4</v>
      </c>
      <c r="F348" s="5">
        <f>IFERROR(G348/E348,0)</f>
        <v>45</v>
      </c>
      <c r="G348" s="5">
        <f>BOM!L20</f>
        <v>180.0</v>
      </c>
      <c r="H348" t="s">
        <v>91</v>
      </c>
      <c r="I348" t="s">
        <v>174</v>
      </c>
      <c r="J348" t="s">
        <v>99</v>
      </c>
    </row>
    <row r="349" spans="1:10">
      <c r="A349" t="s">
        <v>187</v>
      </c>
      <c r="B349" t="s">
        <v>188</v>
      </c>
      <c r="C349" t="s">
        <v>94</v>
      </c>
      <c r="D349" s="6">
        <f>BOM!F23</f>
        <v>250.0</v>
      </c>
      <c r="E349" s="6">
        <f>BOM!J23</f>
        <v>250</v>
      </c>
      <c r="F349" s="5">
        <f>IFERROR(G349/E349,0)</f>
        <v>0.32</v>
      </c>
      <c r="G349" s="5">
        <f>BOM!L23</f>
        <v>80.0</v>
      </c>
      <c r="H349" t="s">
        <v>91</v>
      </c>
      <c r="I349" t="s">
        <v>186</v>
      </c>
      <c r="J349" t="s">
        <v>99</v>
      </c>
    </row>
    <row r="350" spans="1:10">
      <c r="A350" t="s">
        <v>347</v>
      </c>
      <c r="B350" t="s">
        <v>348</v>
      </c>
      <c r="C350" t="s">
        <v>94</v>
      </c>
      <c r="D350" s="6">
        <f>BOM!F60</f>
        <v>4128.0</v>
      </c>
      <c r="E350" s="6">
        <f>BOM!J60</f>
        <v>4464</v>
      </c>
      <c r="F350" s="5">
        <f>IFERROR(G350/E350,0)</f>
        <v>1.35</v>
      </c>
      <c r="G350" s="5">
        <f>BOM!L60</f>
        <v>6026.4</v>
      </c>
      <c r="H350" t="s">
        <v>320</v>
      </c>
      <c r="I350" t="s">
        <v>346</v>
      </c>
      <c r="J350" t="s">
        <v>325</v>
      </c>
    </row>
    <row r="351" spans="1:10">
      <c r="A351" t="s">
        <v>351</v>
      </c>
      <c r="B351" t="s">
        <v>352</v>
      </c>
      <c r="C351" t="s">
        <v>94</v>
      </c>
      <c r="D351" s="6">
        <f>BOM!F61</f>
        <v>784.0</v>
      </c>
      <c r="E351" s="6">
        <f>BOM!J61</f>
        <v>850</v>
      </c>
      <c r="F351" s="5">
        <f>IFERROR(G351/E351,0)</f>
        <v>1.15</v>
      </c>
      <c r="G351" s="5">
        <f>BOM!L61</f>
        <v>977.5</v>
      </c>
      <c r="H351" t="s">
        <v>320</v>
      </c>
      <c r="I351" t="s">
        <v>350</v>
      </c>
      <c r="J351" t="s">
        <v>325</v>
      </c>
    </row>
    <row r="352" spans="1:10">
      <c r="A352" t="s">
        <v>302</v>
      </c>
      <c r="B352" t="s">
        <v>303</v>
      </c>
      <c r="C352" t="s">
        <v>164</v>
      </c>
      <c r="D352" s="6">
        <f>BOM!F50</f>
        <v>120.0</v>
      </c>
      <c r="E352" s="6">
        <f>BOM!J50</f>
        <v>120</v>
      </c>
      <c r="F352" s="5">
        <f>IFERROR(G352/E352,0)</f>
        <v>4.5</v>
      </c>
      <c r="G352" s="5">
        <f>BOM!L50</f>
        <v>540.0</v>
      </c>
      <c r="H352" t="s">
        <v>268</v>
      </c>
      <c r="I352" t="s">
        <v>301</v>
      </c>
      <c r="J352" t="s">
        <v>99</v>
      </c>
    </row>
    <row r="353" spans="1:10">
      <c r="A353" t="s">
        <v>2623</v>
      </c>
      <c r="B353" t="s">
        <v>2624</v>
      </c>
      <c r="C353" t="s">
        <v>164</v>
      </c>
      <c r="D353" s="6">
        <f>BOM!F817</f>
        <v>12.0</v>
      </c>
      <c r="E353" s="6">
        <f>BOM!J817</f>
        <v>12</v>
      </c>
      <c r="F353" s="5">
        <f>IFERROR(G353/E353,0)</f>
        <v>7</v>
      </c>
      <c r="G353" s="5">
        <f>BOM!L817</f>
        <v>84.0</v>
      </c>
      <c r="H353" t="s">
        <v>2547</v>
      </c>
      <c r="I353" t="s">
        <v>2622</v>
      </c>
      <c r="J353" t="s">
        <v>325</v>
      </c>
    </row>
    <row r="354" spans="1:10">
      <c r="A354" t="s">
        <v>251</v>
      </c>
      <c r="B354" t="s">
        <v>252</v>
      </c>
      <c r="C354" t="s">
        <v>94</v>
      </c>
      <c r="D354" s="6">
        <f>BOM!F38</f>
        <v>300.0</v>
      </c>
      <c r="E354" s="6">
        <f>BOM!J38</f>
        <v>300</v>
      </c>
      <c r="F354" s="5">
        <f>IFERROR(G354/E354,0)</f>
        <v>0.08</v>
      </c>
      <c r="G354" s="5">
        <f>BOM!L38</f>
        <v>24.0</v>
      </c>
      <c r="H354" t="s">
        <v>195</v>
      </c>
      <c r="I354" t="s">
        <v>250</v>
      </c>
      <c r="J354" t="s">
        <v>99</v>
      </c>
    </row>
    <row r="355" spans="1:10">
      <c r="A355" t="s">
        <v>802</v>
      </c>
      <c r="B355" t="s">
        <v>803</v>
      </c>
      <c r="C355" t="s">
        <v>804</v>
      </c>
      <c r="D355" s="6">
        <f>BOM!F174</f>
        <v>38.0</v>
      </c>
      <c r="E355" s="6">
        <f>BOM!J174</f>
        <v>38</v>
      </c>
      <c r="F355" s="5">
        <f>IFERROR(G355/E355,0)</f>
        <v>25</v>
      </c>
      <c r="G355" s="5">
        <f>BOM!L174</f>
        <v>950.0</v>
      </c>
      <c r="H355" t="s">
        <v>784</v>
      </c>
      <c r="I355" t="s">
        <v>801</v>
      </c>
      <c r="J355" t="s">
        <v>99</v>
      </c>
    </row>
    <row r="356" spans="1:10">
      <c r="A356" t="s">
        <v>807</v>
      </c>
      <c r="B356" t="s">
        <v>808</v>
      </c>
      <c r="C356" t="s">
        <v>94</v>
      </c>
      <c r="D356" s="6">
        <f>BOM!F175</f>
        <v>4000.0</v>
      </c>
      <c r="E356" s="6">
        <f>BOM!J175</f>
        <v>4000</v>
      </c>
      <c r="F356" s="5">
        <f>IFERROR(G356/E356,0)</f>
        <v>0.018</v>
      </c>
      <c r="G356" s="5">
        <f>BOM!L175</f>
        <v>72.0</v>
      </c>
      <c r="H356" t="s">
        <v>784</v>
      </c>
      <c r="I356" t="s">
        <v>806</v>
      </c>
      <c r="J356" t="s">
        <v>99</v>
      </c>
    </row>
    <row r="357" spans="1:10">
      <c r="A357" t="s">
        <v>1557</v>
      </c>
      <c r="B357" t="s">
        <v>1558</v>
      </c>
      <c r="C357" t="s">
        <v>94</v>
      </c>
      <c r="D357" s="6">
        <f>BOM!F460</f>
        <v>72.0</v>
      </c>
      <c r="E357" s="6">
        <f>BOM!J460</f>
        <v>80</v>
      </c>
      <c r="F357" s="5">
        <f>IFERROR(G357/E357,0)</f>
        <v>25</v>
      </c>
      <c r="G357" s="5">
        <f>BOM!L460</f>
        <v>2000.0</v>
      </c>
      <c r="H357" t="s">
        <v>1520</v>
      </c>
      <c r="I357" t="s">
        <v>1556</v>
      </c>
      <c r="J357" t="s">
        <v>325</v>
      </c>
    </row>
    <row r="358" spans="1:10">
      <c r="A358" t="s">
        <v>1560</v>
      </c>
      <c r="B358" t="s">
        <v>1561</v>
      </c>
      <c r="C358" t="s">
        <v>164</v>
      </c>
      <c r="D358" s="6">
        <f>BOM!F461</f>
        <v>2.0</v>
      </c>
      <c r="E358" s="6">
        <f>BOM!J461</f>
        <v>2</v>
      </c>
      <c r="F358" s="5">
        <f>IFERROR(G358/E358,0)</f>
        <v>75</v>
      </c>
      <c r="G358" s="5">
        <f>BOM!L461</f>
        <v>150.0</v>
      </c>
      <c r="H358" t="s">
        <v>1520</v>
      </c>
      <c r="I358" t="s">
        <v>1559</v>
      </c>
      <c r="J358" t="s">
        <v>325</v>
      </c>
    </row>
    <row r="359" spans="1:10">
      <c r="A359" t="s">
        <v>2655</v>
      </c>
      <c r="B359" t="s">
        <v>2656</v>
      </c>
      <c r="C359" t="s">
        <v>164</v>
      </c>
      <c r="D359" s="6">
        <f>BOM!F825</f>
        <v>200.0</v>
      </c>
      <c r="E359" s="6">
        <f>BOM!J825</f>
        <v>200</v>
      </c>
      <c r="F359" s="5">
        <f>IFERROR(G359/E359,0)</f>
        <v>0.15</v>
      </c>
      <c r="G359" s="5">
        <f>BOM!L825</f>
        <v>30.0</v>
      </c>
      <c r="H359" t="s">
        <v>2547</v>
      </c>
      <c r="I359" t="s">
        <v>2654</v>
      </c>
      <c r="J359" t="s">
        <v>325</v>
      </c>
    </row>
    <row r="360" spans="1:10">
      <c r="A360" t="s">
        <v>1406</v>
      </c>
      <c r="B360" t="s">
        <v>1407</v>
      </c>
      <c r="C360" t="s">
        <v>164</v>
      </c>
      <c r="D360" s="6">
        <f>BOM!F418</f>
        <v>60.0</v>
      </c>
      <c r="E360" s="6">
        <f>BOM!J418</f>
        <v>60</v>
      </c>
      <c r="F360" s="5">
        <f>IFERROR(G360/E360,0)</f>
        <v>1.2</v>
      </c>
      <c r="G360" s="5">
        <f>BOM!L418</f>
        <v>72.0</v>
      </c>
      <c r="H360" t="s">
        <v>1313</v>
      </c>
      <c r="I360" t="s">
        <v>1405</v>
      </c>
      <c r="J360" t="s">
        <v>325</v>
      </c>
    </row>
    <row r="361" spans="1:10">
      <c r="A361" t="s">
        <v>2675</v>
      </c>
      <c r="B361" t="s">
        <v>2676</v>
      </c>
      <c r="C361" t="s">
        <v>94</v>
      </c>
      <c r="D361" s="6">
        <f>BOM!F830</f>
        <v>200.0</v>
      </c>
      <c r="E361" s="6">
        <f>BOM!J830</f>
        <v>200</v>
      </c>
      <c r="F361" s="5">
        <f>IFERROR(G361/E361,0)</f>
        <v>0.55</v>
      </c>
      <c r="G361" s="5">
        <f>BOM!L830</f>
        <v>110.0</v>
      </c>
      <c r="H361" t="s">
        <v>2547</v>
      </c>
      <c r="I361" t="s">
        <v>2674</v>
      </c>
      <c r="J361" t="s">
        <v>325</v>
      </c>
    </row>
    <row r="362" spans="1:10">
      <c r="A362" t="s">
        <v>2679</v>
      </c>
      <c r="B362" t="s">
        <v>2680</v>
      </c>
      <c r="C362" t="s">
        <v>164</v>
      </c>
      <c r="D362" s="6">
        <f>BOM!F831</f>
        <v>8.0</v>
      </c>
      <c r="E362" s="6">
        <f>BOM!J831</f>
        <v>8</v>
      </c>
      <c r="F362" s="5">
        <f>IFERROR(G362/E362,0)</f>
        <v>55</v>
      </c>
      <c r="G362" s="5">
        <f>BOM!L831</f>
        <v>440.0</v>
      </c>
      <c r="H362" t="s">
        <v>2547</v>
      </c>
      <c r="I362" t="s">
        <v>2678</v>
      </c>
      <c r="J362" t="s">
        <v>325</v>
      </c>
    </row>
    <row r="363" spans="1:10">
      <c r="A363" t="s">
        <v>191</v>
      </c>
      <c r="B363" t="s">
        <v>192</v>
      </c>
      <c r="C363" t="s">
        <v>117</v>
      </c>
      <c r="D363" s="6">
        <f>BOM!F24</f>
        <v>12.0</v>
      </c>
      <c r="E363" s="6">
        <f>BOM!J24</f>
        <v>12</v>
      </c>
      <c r="F363" s="5">
        <f>IFERROR(G363/E363,0)</f>
        <v>65</v>
      </c>
      <c r="G363" s="5">
        <f>BOM!L24</f>
        <v>780.0</v>
      </c>
      <c r="H363" t="s">
        <v>91</v>
      </c>
      <c r="I363" t="s">
        <v>190</v>
      </c>
      <c r="J363" t="s">
        <v>99</v>
      </c>
    </row>
    <row r="364" spans="1:10">
      <c r="A364" t="s">
        <v>2671</v>
      </c>
      <c r="B364" t="s">
        <v>2672</v>
      </c>
      <c r="C364" t="s">
        <v>164</v>
      </c>
      <c r="D364" s="6">
        <f>BOM!F829</f>
        <v>1.0</v>
      </c>
      <c r="E364" s="6">
        <f>BOM!J829</f>
        <v>1</v>
      </c>
      <c r="F364" s="5">
        <f>IFERROR(G364/E364,0)</f>
        <v>180</v>
      </c>
      <c r="G364" s="5">
        <f>BOM!L829</f>
        <v>180.0</v>
      </c>
      <c r="H364" t="s">
        <v>2547</v>
      </c>
      <c r="I364" t="s">
        <v>2670</v>
      </c>
      <c r="J364" t="s">
        <v>325</v>
      </c>
    </row>
    <row r="365" spans="1:10">
      <c r="A365" t="s">
        <v>823</v>
      </c>
      <c r="B365" t="s">
        <v>824</v>
      </c>
      <c r="C365" t="s">
        <v>112</v>
      </c>
      <c r="D365" s="6">
        <f>BOM!F179</f>
        <v>1852.696</v>
      </c>
      <c r="E365" s="6">
        <f>BOM!J179</f>
        <v>2016</v>
      </c>
      <c r="F365" s="5">
        <f>IFERROR(G365/E365,0)</f>
        <v>0.95</v>
      </c>
      <c r="G365" s="5">
        <f>BOM!L179</f>
        <v>1915.2</v>
      </c>
      <c r="H365" t="s">
        <v>784</v>
      </c>
      <c r="I365" t="s">
        <v>822</v>
      </c>
      <c r="J365" t="s">
        <v>99</v>
      </c>
    </row>
    <row r="366" spans="1:10">
      <c r="A366" t="s">
        <v>476</v>
      </c>
      <c r="B366" t="s">
        <v>477</v>
      </c>
      <c r="C366" t="s">
        <v>94</v>
      </c>
      <c r="D366" s="6">
        <f>BOM!F91</f>
        <v>105.0</v>
      </c>
      <c r="E366" s="6">
        <f>BOM!J91</f>
        <v>120</v>
      </c>
      <c r="F366" s="5">
        <f>IFERROR(G366/E366,0)</f>
        <v>7</v>
      </c>
      <c r="G366" s="5">
        <f>BOM!L91</f>
        <v>840.0</v>
      </c>
      <c r="H366" t="s">
        <v>414</v>
      </c>
      <c r="I366" t="s">
        <v>475</v>
      </c>
      <c r="J366" t="s">
        <v>325</v>
      </c>
    </row>
    <row r="367" spans="1:10">
      <c r="A367" t="s">
        <v>480</v>
      </c>
      <c r="B367" t="s">
        <v>481</v>
      </c>
      <c r="C367" t="s">
        <v>164</v>
      </c>
      <c r="D367" s="6">
        <f>BOM!F92</f>
        <v>14.0</v>
      </c>
      <c r="E367" s="6">
        <f>BOM!J92</f>
        <v>14</v>
      </c>
      <c r="F367" s="5">
        <f>IFERROR(G367/E367,0)</f>
        <v>18</v>
      </c>
      <c r="G367" s="5">
        <f>BOM!L92</f>
        <v>252.0</v>
      </c>
      <c r="H367" t="s">
        <v>414</v>
      </c>
      <c r="I367" t="s">
        <v>479</v>
      </c>
      <c r="J367" t="s">
        <v>325</v>
      </c>
    </row>
    <row r="368" spans="1:10">
      <c r="A368" t="s">
        <v>472</v>
      </c>
      <c r="B368" t="s">
        <v>473</v>
      </c>
      <c r="C368" t="s">
        <v>164</v>
      </c>
      <c r="D368" s="6">
        <f>BOM!F90</f>
        <v>7.0</v>
      </c>
      <c r="E368" s="6">
        <f>BOM!J90</f>
        <v>7</v>
      </c>
      <c r="F368" s="5">
        <f>IFERROR(G368/E368,0)</f>
        <v>130</v>
      </c>
      <c r="G368" s="5">
        <f>BOM!L90</f>
        <v>910.0</v>
      </c>
      <c r="H368" t="s">
        <v>414</v>
      </c>
      <c r="I368" t="s">
        <v>471</v>
      </c>
      <c r="J368" t="s">
        <v>325</v>
      </c>
    </row>
    <row r="369" spans="1:10">
      <c r="A369" t="s">
        <v>484</v>
      </c>
      <c r="B369" t="s">
        <v>485</v>
      </c>
      <c r="C369" t="s">
        <v>164</v>
      </c>
      <c r="D369" s="6">
        <f>BOM!F93</f>
        <v>35.0</v>
      </c>
      <c r="E369" s="6">
        <f>BOM!J93</f>
        <v>35</v>
      </c>
      <c r="F369" s="5">
        <f>IFERROR(G369/E369,0)</f>
        <v>5</v>
      </c>
      <c r="G369" s="5">
        <f>BOM!L93</f>
        <v>175.0</v>
      </c>
      <c r="H369" t="s">
        <v>414</v>
      </c>
      <c r="I369" t="s">
        <v>483</v>
      </c>
      <c r="J369" t="s">
        <v>325</v>
      </c>
    </row>
    <row r="370" spans="1:10">
      <c r="A370" t="s">
        <v>2320</v>
      </c>
      <c r="B370" t="s">
        <v>2321</v>
      </c>
      <c r="C370" t="s">
        <v>164</v>
      </c>
      <c r="D370" s="6">
        <f>BOM!F689+BOM!F695+BOM!F701+BOM!F707+BOM!F713+BOM!F719+BOM!F727+BOM!F734+BOM!F741+BOM!F746+BOM!F776+BOM!F780+BOM!F783</f>
        <v>51.0</v>
      </c>
      <c r="E370" s="6">
        <f>BOM!J689+BOM!J695+BOM!J701+BOM!J707+BOM!J713+BOM!J719+BOM!J727+BOM!J734+BOM!J741+BOM!J746+BOM!J776+BOM!J780+BOM!J783</f>
        <v>51</v>
      </c>
      <c r="F370" s="5">
        <f>IFERROR(G370/E370,0)</f>
        <v>22</v>
      </c>
      <c r="G370" s="5">
        <f>BOM!L689+BOM!L695+BOM!L701+BOM!L707+BOM!L713+BOM!L719+BOM!L727+BOM!L734+BOM!L741+BOM!L746+BOM!L776+BOM!L780+BOM!L783</f>
        <v>1122.0</v>
      </c>
      <c r="H370" s="3" t="s">
        <v>3170</v>
      </c>
      <c r="I370" s="3" t="s">
        <v>3171</v>
      </c>
      <c r="J370" t="s">
        <v>325</v>
      </c>
    </row>
    <row r="371" spans="1:10">
      <c r="A371" t="s">
        <v>2454</v>
      </c>
      <c r="B371" t="s">
        <v>2455</v>
      </c>
      <c r="C371" t="s">
        <v>164</v>
      </c>
      <c r="D371" s="6">
        <f>BOM!F751+BOM!F758+BOM!F764+BOM!F770+BOM!F784</f>
        <v>6.0</v>
      </c>
      <c r="E371" s="6">
        <f>BOM!J751+BOM!J758+BOM!J764+BOM!J770+BOM!J784</f>
        <v>6</v>
      </c>
      <c r="F371" s="5">
        <f>IFERROR(G371/E371,0)</f>
        <v>30</v>
      </c>
      <c r="G371" s="5">
        <f>BOM!L751+BOM!L758+BOM!L764+BOM!L770+BOM!L784</f>
        <v>180.0</v>
      </c>
      <c r="H371" t="s">
        <v>3172</v>
      </c>
      <c r="I371" t="s">
        <v>3173</v>
      </c>
      <c r="J371" t="s">
        <v>325</v>
      </c>
    </row>
    <row r="372" spans="1:10">
      <c r="A372" t="s">
        <v>855</v>
      </c>
      <c r="B372" t="s">
        <v>856</v>
      </c>
      <c r="C372" t="s">
        <v>155</v>
      </c>
      <c r="D372" s="6">
        <f>BOM!F187</f>
        <v>24.0</v>
      </c>
      <c r="E372" s="6">
        <f>BOM!J187</f>
        <v>24</v>
      </c>
      <c r="F372" s="5">
        <f>IFERROR(G372/E372,0)</f>
        <v>35</v>
      </c>
      <c r="G372" s="5">
        <f>BOM!L187</f>
        <v>840.0</v>
      </c>
      <c r="H372" t="s">
        <v>784</v>
      </c>
      <c r="I372" t="s">
        <v>854</v>
      </c>
      <c r="J372" t="s">
        <v>99</v>
      </c>
    </row>
    <row r="373" spans="1:10">
      <c r="A373" t="s">
        <v>2825</v>
      </c>
      <c r="B373" t="s">
        <v>2826</v>
      </c>
      <c r="C373" t="s">
        <v>94</v>
      </c>
      <c r="D373" s="6">
        <f>BOM!F868</f>
        <v>30.0</v>
      </c>
      <c r="E373" s="6">
        <f>BOM!J868</f>
        <v>30</v>
      </c>
      <c r="F373" s="5">
        <f>IFERROR(G373/E373,0)</f>
        <v>1.2</v>
      </c>
      <c r="G373" s="5">
        <f>BOM!L868</f>
        <v>36.0</v>
      </c>
      <c r="H373" t="s">
        <v>2731</v>
      </c>
      <c r="I373" t="s">
        <v>2824</v>
      </c>
      <c r="J373" t="s">
        <v>325</v>
      </c>
    </row>
    <row r="374" spans="1:10">
      <c r="A374" t="s">
        <v>2829</v>
      </c>
      <c r="B374" t="s">
        <v>2830</v>
      </c>
      <c r="C374" t="s">
        <v>164</v>
      </c>
      <c r="D374" s="6">
        <f>BOM!F869</f>
        <v>6.0</v>
      </c>
      <c r="E374" s="6">
        <f>BOM!J869</f>
        <v>6</v>
      </c>
      <c r="F374" s="5">
        <f>IFERROR(G374/E374,0)</f>
        <v>4</v>
      </c>
      <c r="G374" s="5">
        <f>BOM!L869</f>
        <v>24.0</v>
      </c>
      <c r="H374" t="s">
        <v>2731</v>
      </c>
      <c r="I374" t="s">
        <v>2828</v>
      </c>
      <c r="J374" t="s">
        <v>325</v>
      </c>
    </row>
    <row r="375" spans="1:10">
      <c r="A375" t="s">
        <v>966</v>
      </c>
      <c r="B375" t="s">
        <v>967</v>
      </c>
      <c r="C375" t="s">
        <v>94</v>
      </c>
      <c r="D375" s="6">
        <f>BOM!F222</f>
        <v>65.0</v>
      </c>
      <c r="E375" s="6">
        <f>BOM!J222</f>
        <v>65</v>
      </c>
      <c r="F375" s="5">
        <f>IFERROR(G375/E375,0)</f>
        <v>16</v>
      </c>
      <c r="G375" s="5">
        <f>BOM!L222</f>
        <v>1040.0</v>
      </c>
      <c r="H375" t="s">
        <v>955</v>
      </c>
      <c r="I375" t="s">
        <v>965</v>
      </c>
      <c r="J375" t="s">
        <v>99</v>
      </c>
    </row>
    <row r="376" spans="1:10">
      <c r="A376" t="s">
        <v>298</v>
      </c>
      <c r="B376" t="s">
        <v>299</v>
      </c>
      <c r="C376" t="s">
        <v>94</v>
      </c>
      <c r="D376" s="6">
        <f>BOM!F49</f>
        <v>165.0</v>
      </c>
      <c r="E376" s="6">
        <f>BOM!J49</f>
        <v>165</v>
      </c>
      <c r="F376" s="5">
        <f>IFERROR(G376/E376,0)</f>
        <v>28</v>
      </c>
      <c r="G376" s="5">
        <f>BOM!L49</f>
        <v>4620.0</v>
      </c>
      <c r="H376" t="s">
        <v>268</v>
      </c>
      <c r="I376" t="s">
        <v>297</v>
      </c>
      <c r="J376" t="s">
        <v>99</v>
      </c>
    </row>
    <row r="377" spans="1:10">
      <c r="A377" t="s">
        <v>565</v>
      </c>
      <c r="B377" t="s">
        <v>566</v>
      </c>
      <c r="C377" t="s">
        <v>164</v>
      </c>
      <c r="D377" s="6">
        <f>BOM!F110+BOM!F127+BOM!F143+BOM!F147</f>
        <v>4.0</v>
      </c>
      <c r="E377" s="6">
        <f>BOM!J110+BOM!J127+BOM!J143+BOM!J147</f>
        <v>4</v>
      </c>
      <c r="F377" s="5">
        <f>IFERROR(G377/E377,0)</f>
        <v>130</v>
      </c>
      <c r="G377" s="5">
        <f>BOM!L110+BOM!L127+BOM!L143+BOM!L147</f>
        <v>520.0</v>
      </c>
      <c r="H377" t="s">
        <v>3174</v>
      </c>
      <c r="I377" t="s">
        <v>3175</v>
      </c>
      <c r="J377" t="s">
        <v>325</v>
      </c>
    </row>
    <row r="378" spans="1:10">
      <c r="A378" t="s">
        <v>575</v>
      </c>
      <c r="B378" t="s">
        <v>566</v>
      </c>
      <c r="C378" t="s">
        <v>164</v>
      </c>
      <c r="D378" s="6">
        <f>BOM!F112+BOM!F114+BOM!F116+BOM!F118+BOM!F121+BOM!F125+BOM!F129+BOM!F135+BOM!F141+BOM!F145+BOM!F154+BOM!F157+BOM!F159+BOM!F163</f>
        <v>14.0</v>
      </c>
      <c r="E378" s="6">
        <f>BOM!J112+BOM!J114+BOM!J116+BOM!J118+BOM!J121+BOM!J125+BOM!J129+BOM!J135+BOM!J141+BOM!J145+BOM!J154+BOM!J157+BOM!J159+BOM!J163</f>
        <v>14</v>
      </c>
      <c r="F378" s="5">
        <f>IFERROR(G378/E378,0)</f>
        <v>45</v>
      </c>
      <c r="G378" s="5">
        <f>BOM!L112+BOM!L114+BOM!L116+BOM!L118+BOM!L121+BOM!L125+BOM!L129+BOM!L135+BOM!L141+BOM!L145+BOM!L154+BOM!L157+BOM!L159+BOM!L163</f>
        <v>630.0</v>
      </c>
      <c r="H378" t="s">
        <v>3176</v>
      </c>
      <c r="I378" s="3" t="s">
        <v>3177</v>
      </c>
      <c r="J378" t="s">
        <v>325</v>
      </c>
    </row>
    <row r="379" spans="1:10">
      <c r="A379" t="s">
        <v>1364</v>
      </c>
      <c r="B379" t="s">
        <v>1365</v>
      </c>
      <c r="C379" t="s">
        <v>164</v>
      </c>
      <c r="D379" s="6">
        <f>BOM!F408</f>
        <v>2.0</v>
      </c>
      <c r="E379" s="6">
        <f>BOM!J408</f>
        <v>2</v>
      </c>
      <c r="F379" s="5">
        <f>IFERROR(G379/E379,0)</f>
        <v>135</v>
      </c>
      <c r="G379" s="5">
        <f>BOM!L408</f>
        <v>270.0</v>
      </c>
      <c r="H379" t="s">
        <v>1313</v>
      </c>
      <c r="I379" t="s">
        <v>1363</v>
      </c>
      <c r="J379" t="s">
        <v>325</v>
      </c>
    </row>
    <row r="380" spans="1:10">
      <c r="A380" t="s">
        <v>2018</v>
      </c>
      <c r="B380" t="s">
        <v>2019</v>
      </c>
      <c r="C380" t="s">
        <v>248</v>
      </c>
      <c r="D380" s="6">
        <f>BOM!F598</f>
        <v>10.0</v>
      </c>
      <c r="E380" s="6">
        <f>BOM!J598</f>
        <v>10</v>
      </c>
      <c r="F380" s="5">
        <f>IFERROR(G380/E380,0)</f>
        <v>28</v>
      </c>
      <c r="G380" s="5">
        <f>BOM!L598</f>
        <v>280.0</v>
      </c>
      <c r="H380" t="s">
        <v>1988</v>
      </c>
      <c r="I380" t="s">
        <v>2017</v>
      </c>
      <c r="J380" t="s">
        <v>325</v>
      </c>
    </row>
    <row r="381" spans="1:10">
      <c r="A381" t="s">
        <v>213</v>
      </c>
      <c r="B381" t="s">
        <v>214</v>
      </c>
      <c r="C381" t="s">
        <v>112</v>
      </c>
      <c r="D381" s="6">
        <f>BOM!F29</f>
        <v>3797.0</v>
      </c>
      <c r="E381" s="6">
        <f>BOM!J29</f>
        <v>4500</v>
      </c>
      <c r="F381" s="5">
        <f>IFERROR(G381/E381,0)</f>
        <v>0.35</v>
      </c>
      <c r="G381" s="5">
        <f>BOM!L29</f>
        <v>1575.0</v>
      </c>
      <c r="H381" t="s">
        <v>195</v>
      </c>
      <c r="I381" t="s">
        <v>212</v>
      </c>
      <c r="J381" t="s">
        <v>99</v>
      </c>
    </row>
    <row r="382" spans="1:10">
      <c r="A382" t="s">
        <v>2732</v>
      </c>
      <c r="B382" t="s">
        <v>2733</v>
      </c>
      <c r="C382" t="s">
        <v>164</v>
      </c>
      <c r="D382" s="6">
        <f>BOM!F844</f>
        <v>1.0</v>
      </c>
      <c r="E382" s="6">
        <f>BOM!J844</f>
        <v>1</v>
      </c>
      <c r="F382" s="5">
        <f>IFERROR(G382/E382,0)</f>
        <v>650</v>
      </c>
      <c r="G382" s="5">
        <f>BOM!L844</f>
        <v>650.0</v>
      </c>
      <c r="H382" t="s">
        <v>2731</v>
      </c>
      <c r="I382" t="s">
        <v>2730</v>
      </c>
      <c r="J382" t="s">
        <v>325</v>
      </c>
    </row>
    <row r="383" spans="1:10">
      <c r="A383" t="s">
        <v>2915</v>
      </c>
      <c r="B383" t="s">
        <v>2916</v>
      </c>
      <c r="C383" t="s">
        <v>164</v>
      </c>
      <c r="D383" s="6">
        <f>BOM!F892</f>
        <v>2.0</v>
      </c>
      <c r="E383" s="6">
        <f>BOM!J892</f>
        <v>2</v>
      </c>
      <c r="F383" s="5">
        <f>IFERROR(G383/E383,0)</f>
        <v>300</v>
      </c>
      <c r="G383" s="5">
        <f>BOM!L892</f>
        <v>600.0</v>
      </c>
      <c r="H383" t="s">
        <v>2900</v>
      </c>
      <c r="I383" t="s">
        <v>2914</v>
      </c>
      <c r="J383" t="s">
        <v>99</v>
      </c>
    </row>
    <row r="384" spans="1:10">
      <c r="A384" t="s">
        <v>902</v>
      </c>
      <c r="B384" t="s">
        <v>903</v>
      </c>
      <c r="C384" t="s">
        <v>164</v>
      </c>
      <c r="D384" s="6">
        <f>BOM!F199</f>
        <v>5.0</v>
      </c>
      <c r="E384" s="6">
        <f>BOM!J199</f>
        <v>5</v>
      </c>
      <c r="F384" s="5">
        <f>IFERROR(G384/E384,0)</f>
        <v>180</v>
      </c>
      <c r="G384" s="5">
        <f>BOM!L199</f>
        <v>900.0</v>
      </c>
      <c r="H384" t="s">
        <v>784</v>
      </c>
      <c r="I384" t="s">
        <v>901</v>
      </c>
      <c r="J384" t="s">
        <v>99</v>
      </c>
    </row>
    <row r="385" spans="1:10">
      <c r="A385" t="s">
        <v>282</v>
      </c>
      <c r="B385" t="s">
        <v>283</v>
      </c>
      <c r="C385" t="s">
        <v>155</v>
      </c>
      <c r="D385" s="6">
        <f>BOM!F45</f>
        <v>181.0</v>
      </c>
      <c r="E385" s="6">
        <f>BOM!J45</f>
        <v>191</v>
      </c>
      <c r="F385" s="5">
        <f>IFERROR(G385/E385,0)</f>
        <v>10</v>
      </c>
      <c r="G385" s="5">
        <f>BOM!L45</f>
        <v>1910.0</v>
      </c>
      <c r="H385" t="s">
        <v>268</v>
      </c>
      <c r="I385" t="s">
        <v>281</v>
      </c>
      <c r="J385" t="s">
        <v>99</v>
      </c>
    </row>
    <row r="386" spans="1:10">
      <c r="A386" t="s">
        <v>2261</v>
      </c>
      <c r="B386" t="s">
        <v>2262</v>
      </c>
      <c r="C386" t="s">
        <v>1378</v>
      </c>
      <c r="D386" s="6">
        <f>BOM!F674</f>
        <v>1.0</v>
      </c>
      <c r="E386" s="6">
        <f>BOM!J674</f>
        <v>1</v>
      </c>
      <c r="F386" s="5">
        <f>IFERROR(G386/E386,0)</f>
        <v>450</v>
      </c>
      <c r="G386" s="5">
        <f>BOM!L674</f>
        <v>450.0</v>
      </c>
      <c r="H386" t="s">
        <v>2227</v>
      </c>
      <c r="I386" t="s">
        <v>2260</v>
      </c>
      <c r="J386" t="s">
        <v>325</v>
      </c>
    </row>
    <row r="387" spans="1:10">
      <c r="A387" t="s">
        <v>2265</v>
      </c>
      <c r="B387" t="s">
        <v>2266</v>
      </c>
      <c r="C387" t="s">
        <v>94</v>
      </c>
      <c r="D387" s="6">
        <f>BOM!F675</f>
        <v>25.0</v>
      </c>
      <c r="E387" s="6">
        <f>BOM!J675</f>
        <v>25</v>
      </c>
      <c r="F387" s="5">
        <f>IFERROR(G387/E387,0)</f>
        <v>8</v>
      </c>
      <c r="G387" s="5">
        <f>BOM!L675</f>
        <v>200.0</v>
      </c>
      <c r="H387" t="s">
        <v>2227</v>
      </c>
      <c r="I387" t="s">
        <v>2264</v>
      </c>
      <c r="J387" t="s">
        <v>325</v>
      </c>
    </row>
    <row r="388" spans="1:10">
      <c r="A388" t="s">
        <v>2273</v>
      </c>
      <c r="B388" t="s">
        <v>2274</v>
      </c>
      <c r="C388" t="s">
        <v>164</v>
      </c>
      <c r="D388" s="6">
        <f>BOM!F677</f>
        <v>3.0</v>
      </c>
      <c r="E388" s="6">
        <f>BOM!J677</f>
        <v>3</v>
      </c>
      <c r="F388" s="5">
        <f>IFERROR(G388/E388,0)</f>
        <v>32</v>
      </c>
      <c r="G388" s="5">
        <f>BOM!L677</f>
        <v>96.0</v>
      </c>
      <c r="H388" t="s">
        <v>2227</v>
      </c>
      <c r="I388" t="s">
        <v>2272</v>
      </c>
      <c r="J388" t="s">
        <v>325</v>
      </c>
    </row>
    <row r="389" spans="1:10">
      <c r="A389" t="s">
        <v>2269</v>
      </c>
      <c r="B389" t="s">
        <v>2270</v>
      </c>
      <c r="C389" t="s">
        <v>164</v>
      </c>
      <c r="D389" s="6">
        <f>BOM!F676</f>
        <v>1.0</v>
      </c>
      <c r="E389" s="6">
        <f>BOM!J676</f>
        <v>1</v>
      </c>
      <c r="F389" s="5">
        <f>IFERROR(G389/E389,0)</f>
        <v>140</v>
      </c>
      <c r="G389" s="5">
        <f>BOM!L676</f>
        <v>140.0</v>
      </c>
      <c r="H389" t="s">
        <v>2227</v>
      </c>
      <c r="I389" t="s">
        <v>2268</v>
      </c>
      <c r="J389" t="s">
        <v>325</v>
      </c>
    </row>
    <row r="390" spans="1:10">
      <c r="A390" t="s">
        <v>2635</v>
      </c>
      <c r="B390" t="s">
        <v>2636</v>
      </c>
      <c r="C390" t="s">
        <v>164</v>
      </c>
      <c r="D390" s="6">
        <f>BOM!F820</f>
        <v>160.0</v>
      </c>
      <c r="E390" s="6">
        <f>BOM!J820</f>
        <v>160</v>
      </c>
      <c r="F390" s="5">
        <f>IFERROR(G390/E390,0)</f>
        <v>0.65</v>
      </c>
      <c r="G390" s="5">
        <f>BOM!L820</f>
        <v>104.0</v>
      </c>
      <c r="H390" t="s">
        <v>2547</v>
      </c>
      <c r="I390" t="s">
        <v>2634</v>
      </c>
      <c r="J390" t="s">
        <v>325</v>
      </c>
    </row>
    <row r="391" spans="1:10">
      <c r="A391" t="s">
        <v>2696</v>
      </c>
      <c r="B391" t="s">
        <v>2697</v>
      </c>
      <c r="C391" t="s">
        <v>94</v>
      </c>
      <c r="D391" s="6">
        <f>BOM!F835</f>
        <v>48.0</v>
      </c>
      <c r="E391" s="6">
        <f>BOM!J835</f>
        <v>100</v>
      </c>
      <c r="F391" s="5">
        <f>IFERROR(G391/E391,0)</f>
        <v>2.1</v>
      </c>
      <c r="G391" s="5">
        <f>BOM!L835</f>
        <v>210.0</v>
      </c>
      <c r="H391" t="s">
        <v>2682</v>
      </c>
      <c r="I391" t="s">
        <v>2695</v>
      </c>
      <c r="J391" t="s">
        <v>325</v>
      </c>
    </row>
    <row r="392" spans="1:10">
      <c r="A392" t="s">
        <v>2683</v>
      </c>
      <c r="B392" t="s">
        <v>2684</v>
      </c>
      <c r="C392" t="s">
        <v>94</v>
      </c>
      <c r="D392" s="6">
        <f>BOM!F832</f>
        <v>2686.0</v>
      </c>
      <c r="E392" s="6">
        <f>BOM!J832</f>
        <v>3250</v>
      </c>
      <c r="F392" s="5">
        <f>IFERROR(G392/E392,0)</f>
        <v>0.724</v>
      </c>
      <c r="G392" s="5">
        <f>BOM!L832</f>
        <v>2353.0</v>
      </c>
      <c r="H392" t="s">
        <v>2682</v>
      </c>
      <c r="I392" t="s">
        <v>2681</v>
      </c>
      <c r="J392" t="s">
        <v>325</v>
      </c>
    </row>
    <row r="393" spans="1:10">
      <c r="A393" t="s">
        <v>2689</v>
      </c>
      <c r="B393" t="s">
        <v>2690</v>
      </c>
      <c r="C393" t="s">
        <v>94</v>
      </c>
      <c r="D393" s="6">
        <f>BOM!F833</f>
        <v>1067.0</v>
      </c>
      <c r="E393" s="6">
        <f>BOM!J833</f>
        <v>1250</v>
      </c>
      <c r="F393" s="5">
        <f>IFERROR(G393/E393,0)</f>
        <v>0.496</v>
      </c>
      <c r="G393" s="5">
        <f>BOM!L833</f>
        <v>620.0</v>
      </c>
      <c r="H393" t="s">
        <v>2682</v>
      </c>
      <c r="I393" t="s">
        <v>2688</v>
      </c>
      <c r="J393" t="s">
        <v>325</v>
      </c>
    </row>
    <row r="394" spans="1:10">
      <c r="A394" t="s">
        <v>2692</v>
      </c>
      <c r="B394" t="s">
        <v>2693</v>
      </c>
      <c r="C394" t="s">
        <v>94</v>
      </c>
      <c r="D394" s="6">
        <f>BOM!F834</f>
        <v>466.0</v>
      </c>
      <c r="E394" s="6">
        <f>BOM!J834</f>
        <v>750</v>
      </c>
      <c r="F394" s="5">
        <f>IFERROR(G394/E394,0)</f>
        <v>0.8</v>
      </c>
      <c r="G394" s="5">
        <f>BOM!L834</f>
        <v>600.0</v>
      </c>
      <c r="H394" t="s">
        <v>2682</v>
      </c>
      <c r="I394" t="s">
        <v>2691</v>
      </c>
      <c r="J394" t="s">
        <v>325</v>
      </c>
    </row>
    <row r="395" spans="1:10">
      <c r="A395" t="s">
        <v>2705</v>
      </c>
      <c r="B395" t="s">
        <v>2706</v>
      </c>
      <c r="C395" t="s">
        <v>94</v>
      </c>
      <c r="D395" s="6">
        <f>BOM!F838</f>
        <v>49.0</v>
      </c>
      <c r="E395" s="6">
        <f>BOM!J838</f>
        <v>100</v>
      </c>
      <c r="F395" s="5">
        <f>IFERROR(G395/E395,0)</f>
        <v>4.8</v>
      </c>
      <c r="G395" s="5">
        <f>BOM!L838</f>
        <v>480.0</v>
      </c>
      <c r="H395" t="s">
        <v>2682</v>
      </c>
      <c r="I395" t="s">
        <v>2704</v>
      </c>
      <c r="J395" t="s">
        <v>325</v>
      </c>
    </row>
    <row r="396" spans="1:10">
      <c r="A396" t="s">
        <v>2702</v>
      </c>
      <c r="B396" t="s">
        <v>2703</v>
      </c>
      <c r="C396" t="s">
        <v>94</v>
      </c>
      <c r="D396" s="6">
        <f>BOM!F837</f>
        <v>152.0</v>
      </c>
      <c r="E396" s="6">
        <f>BOM!J837</f>
        <v>200</v>
      </c>
      <c r="F396" s="5">
        <f>IFERROR(G396/E396,0)</f>
        <v>2.65</v>
      </c>
      <c r="G396" s="5">
        <f>BOM!L837</f>
        <v>530.0</v>
      </c>
      <c r="H396" t="s">
        <v>2682</v>
      </c>
      <c r="I396" t="s">
        <v>2701</v>
      </c>
      <c r="J396" t="s">
        <v>325</v>
      </c>
    </row>
    <row r="397" spans="1:10">
      <c r="A397" t="s">
        <v>2699</v>
      </c>
      <c r="B397" t="s">
        <v>2700</v>
      </c>
      <c r="C397" t="s">
        <v>94</v>
      </c>
      <c r="D397" s="6">
        <f>BOM!F836</f>
        <v>74.0</v>
      </c>
      <c r="E397" s="6">
        <f>BOM!J836</f>
        <v>100</v>
      </c>
      <c r="F397" s="5">
        <f>IFERROR(G397/E397,0)</f>
        <v>3.3</v>
      </c>
      <c r="G397" s="5">
        <f>BOM!L836</f>
        <v>330.0</v>
      </c>
      <c r="H397" t="s">
        <v>2682</v>
      </c>
      <c r="I397" t="s">
        <v>2698</v>
      </c>
      <c r="J397" t="s">
        <v>325</v>
      </c>
    </row>
    <row r="398" spans="1:10">
      <c r="A398" t="s">
        <v>2627</v>
      </c>
      <c r="B398" t="s">
        <v>2628</v>
      </c>
      <c r="C398" t="s">
        <v>164</v>
      </c>
      <c r="D398" s="6">
        <f>BOM!F818</f>
        <v>350.0</v>
      </c>
      <c r="E398" s="6">
        <f>BOM!J818</f>
        <v>350</v>
      </c>
      <c r="F398" s="5">
        <f>IFERROR(G398/E398,0)</f>
        <v>0.4</v>
      </c>
      <c r="G398" s="5">
        <f>BOM!L818</f>
        <v>140.0</v>
      </c>
      <c r="H398" t="s">
        <v>2547</v>
      </c>
      <c r="I398" t="s">
        <v>2626</v>
      </c>
      <c r="J398" t="s">
        <v>325</v>
      </c>
    </row>
    <row r="399" spans="1:10">
      <c r="A399" t="s">
        <v>770</v>
      </c>
      <c r="B399" t="s">
        <v>771</v>
      </c>
      <c r="C399" t="s">
        <v>164</v>
      </c>
      <c r="D399" s="6">
        <f>BOM!F166</f>
        <v>800.0</v>
      </c>
      <c r="E399" s="6">
        <f>BOM!J166</f>
        <v>900</v>
      </c>
      <c r="F399" s="5">
        <f>IFERROR(G399/E399,0)</f>
        <v>0.85</v>
      </c>
      <c r="G399" s="5">
        <f>BOM!L166</f>
        <v>765.0</v>
      </c>
      <c r="H399" t="s">
        <v>761</v>
      </c>
      <c r="I399" t="s">
        <v>769</v>
      </c>
      <c r="J399" t="s">
        <v>325</v>
      </c>
    </row>
    <row r="400" spans="1:10">
      <c r="A400" t="s">
        <v>713</v>
      </c>
      <c r="B400" t="s">
        <v>714</v>
      </c>
      <c r="C400" t="s">
        <v>164</v>
      </c>
      <c r="D400" s="6">
        <f>BOM!F150+BOM!F152</f>
        <v>2.0</v>
      </c>
      <c r="E400" s="6">
        <f>BOM!J150+BOM!J152</f>
        <v>2</v>
      </c>
      <c r="F400" s="5">
        <f>IFERROR(G400/E400,0)</f>
        <v>420</v>
      </c>
      <c r="G400" s="5">
        <f>BOM!L150+BOM!L152</f>
        <v>840.0</v>
      </c>
      <c r="H400" t="s">
        <v>3178</v>
      </c>
      <c r="I400" t="s">
        <v>3179</v>
      </c>
      <c r="J400" t="s">
        <v>325</v>
      </c>
    </row>
    <row r="401" spans="1:10">
      <c r="A401" t="s">
        <v>773</v>
      </c>
      <c r="B401" t="s">
        <v>774</v>
      </c>
      <c r="C401" t="s">
        <v>775</v>
      </c>
      <c r="D401" s="6">
        <f>BOM!F167</f>
        <v>25.0</v>
      </c>
      <c r="E401" s="6">
        <f>BOM!J167</f>
        <v>25</v>
      </c>
      <c r="F401" s="5">
        <f>IFERROR(G401/E401,0)</f>
        <v>12</v>
      </c>
      <c r="G401" s="5">
        <f>BOM!L167</f>
        <v>300.0</v>
      </c>
      <c r="H401" t="s">
        <v>761</v>
      </c>
      <c r="I401" t="s">
        <v>772</v>
      </c>
      <c r="J401" t="s">
        <v>325</v>
      </c>
    </row>
    <row r="402" spans="1:10">
      <c r="A402" t="s">
        <v>777</v>
      </c>
      <c r="B402" t="s">
        <v>778</v>
      </c>
      <c r="C402" t="s">
        <v>779</v>
      </c>
      <c r="D402" s="6">
        <f>BOM!F168</f>
        <v>65.0</v>
      </c>
      <c r="E402" s="6">
        <f>BOM!J168</f>
        <v>65</v>
      </c>
      <c r="F402" s="5">
        <f>IFERROR(G402/E402,0)</f>
        <v>9</v>
      </c>
      <c r="G402" s="5">
        <f>BOM!L168</f>
        <v>585.0</v>
      </c>
      <c r="H402" t="s">
        <v>761</v>
      </c>
      <c r="I402" t="s">
        <v>776</v>
      </c>
      <c r="J402" t="s">
        <v>325</v>
      </c>
    </row>
    <row r="403" spans="1:10">
      <c r="A403" t="s">
        <v>468</v>
      </c>
      <c r="B403" t="s">
        <v>469</v>
      </c>
      <c r="C403" t="s">
        <v>164</v>
      </c>
      <c r="D403" s="6">
        <f>BOM!F89</f>
        <v>7.0</v>
      </c>
      <c r="E403" s="6">
        <f>BOM!J89</f>
        <v>7</v>
      </c>
      <c r="F403" s="5">
        <f>IFERROR(G403/E403,0)</f>
        <v>180</v>
      </c>
      <c r="G403" s="5">
        <f>BOM!L89</f>
        <v>1260.0</v>
      </c>
      <c r="H403" t="s">
        <v>414</v>
      </c>
      <c r="I403" t="s">
        <v>467</v>
      </c>
      <c r="J403" t="s">
        <v>325</v>
      </c>
    </row>
    <row r="404" spans="1:10">
      <c r="A404" t="s">
        <v>839</v>
      </c>
      <c r="B404" t="s">
        <v>840</v>
      </c>
      <c r="C404" t="s">
        <v>248</v>
      </c>
      <c r="D404" s="6">
        <f>BOM!F183</f>
        <v>30.0</v>
      </c>
      <c r="E404" s="6">
        <f>BOM!J183</f>
        <v>35</v>
      </c>
      <c r="F404" s="5">
        <f>IFERROR(G404/E404,0)</f>
        <v>42</v>
      </c>
      <c r="G404" s="5">
        <f>BOM!L183</f>
        <v>1470.0</v>
      </c>
      <c r="H404" t="s">
        <v>784</v>
      </c>
      <c r="I404" t="s">
        <v>838</v>
      </c>
      <c r="J404" t="s">
        <v>99</v>
      </c>
    </row>
    <row r="405" spans="1:10">
      <c r="A405" t="s">
        <v>835</v>
      </c>
      <c r="B405" t="s">
        <v>836</v>
      </c>
      <c r="C405" t="s">
        <v>248</v>
      </c>
      <c r="D405" s="6">
        <f>BOM!F182</f>
        <v>86.0</v>
      </c>
      <c r="E405" s="6">
        <f>BOM!J182</f>
        <v>95</v>
      </c>
      <c r="F405" s="5">
        <f>IFERROR(G405/E405,0)</f>
        <v>40</v>
      </c>
      <c r="G405" s="5">
        <f>BOM!L182</f>
        <v>3800.0</v>
      </c>
      <c r="H405" t="s">
        <v>784</v>
      </c>
      <c r="I405" t="s">
        <v>834</v>
      </c>
      <c r="J405" t="s">
        <v>99</v>
      </c>
    </row>
    <row r="406" spans="1:10">
      <c r="A406" t="s">
        <v>831</v>
      </c>
      <c r="B406" t="s">
        <v>832</v>
      </c>
      <c r="C406" t="s">
        <v>248</v>
      </c>
      <c r="D406" s="6">
        <f>BOM!F181</f>
        <v>43.0</v>
      </c>
      <c r="E406" s="6">
        <f>BOM!J181</f>
        <v>50</v>
      </c>
      <c r="F406" s="5">
        <f>IFERROR(G406/E406,0)</f>
        <v>26</v>
      </c>
      <c r="G406" s="5">
        <f>BOM!L181</f>
        <v>1300.0</v>
      </c>
      <c r="H406" t="s">
        <v>784</v>
      </c>
      <c r="I406" t="s">
        <v>830</v>
      </c>
      <c r="J406" t="s">
        <v>99</v>
      </c>
    </row>
    <row r="407" spans="1:10">
      <c r="A407" t="s">
        <v>2737</v>
      </c>
      <c r="B407" t="s">
        <v>2738</v>
      </c>
      <c r="C407" t="s">
        <v>164</v>
      </c>
      <c r="D407" s="6">
        <f>BOM!F845</f>
        <v>1.0</v>
      </c>
      <c r="E407" s="6">
        <f>BOM!J845</f>
        <v>1</v>
      </c>
      <c r="F407" s="5">
        <f>IFERROR(G407/E407,0)</f>
        <v>450</v>
      </c>
      <c r="G407" s="5">
        <f>BOM!L845</f>
        <v>450.0</v>
      </c>
      <c r="H407" t="s">
        <v>2731</v>
      </c>
      <c r="I407" t="s">
        <v>2736</v>
      </c>
      <c r="J407" t="s">
        <v>325</v>
      </c>
    </row>
    <row r="408" spans="1:10">
      <c r="A408" t="s">
        <v>874</v>
      </c>
      <c r="B408" t="s">
        <v>875</v>
      </c>
      <c r="C408" t="s">
        <v>155</v>
      </c>
      <c r="D408" s="6">
        <f>BOM!F192</f>
        <v>25.0</v>
      </c>
      <c r="E408" s="6">
        <f>BOM!J192</f>
        <v>25</v>
      </c>
      <c r="F408" s="5">
        <f>IFERROR(G408/E408,0)</f>
        <v>9</v>
      </c>
      <c r="G408" s="5">
        <f>BOM!L192</f>
        <v>225.0</v>
      </c>
      <c r="H408" t="s">
        <v>784</v>
      </c>
      <c r="I408" t="s">
        <v>873</v>
      </c>
      <c r="J408" t="s">
        <v>99</v>
      </c>
    </row>
    <row r="409" spans="1:10">
      <c r="A409" t="s">
        <v>2884</v>
      </c>
      <c r="B409" t="s">
        <v>2885</v>
      </c>
      <c r="C409" t="s">
        <v>164</v>
      </c>
      <c r="D409" s="6">
        <f>BOM!F883</f>
        <v>1.0</v>
      </c>
      <c r="E409" s="6">
        <f>BOM!J883</f>
        <v>1</v>
      </c>
      <c r="F409" s="5">
        <f>IFERROR(G409/E409,0)</f>
        <v>55</v>
      </c>
      <c r="G409" s="5">
        <f>BOM!L883</f>
        <v>55.0</v>
      </c>
      <c r="H409" t="s">
        <v>2872</v>
      </c>
      <c r="I409" t="s">
        <v>2883</v>
      </c>
      <c r="J409" t="s">
        <v>325</v>
      </c>
    </row>
    <row r="410" spans="1:10">
      <c r="A410" t="s">
        <v>2138</v>
      </c>
      <c r="B410" t="s">
        <v>2139</v>
      </c>
      <c r="C410" t="s">
        <v>164</v>
      </c>
      <c r="D410" s="6">
        <f>BOM!F627</f>
        <v>2.0</v>
      </c>
      <c r="E410" s="6">
        <f>BOM!J627</f>
        <v>2</v>
      </c>
      <c r="F410" s="5">
        <f>IFERROR(G410/E410,0)</f>
        <v>35</v>
      </c>
      <c r="G410" s="5">
        <f>BOM!L627</f>
        <v>70.0</v>
      </c>
      <c r="H410" t="s">
        <v>2043</v>
      </c>
      <c r="I410" t="s">
        <v>2137</v>
      </c>
      <c r="J410" t="s">
        <v>325</v>
      </c>
    </row>
    <row r="411" spans="1:10">
      <c r="A411" t="s">
        <v>2424</v>
      </c>
      <c r="B411" t="s">
        <v>2425</v>
      </c>
      <c r="C411" t="s">
        <v>164</v>
      </c>
      <c r="D411" s="6">
        <f>BOM!F735+BOM!F752</f>
        <v>4.0</v>
      </c>
      <c r="E411" s="6">
        <f>BOM!J735+BOM!J752</f>
        <v>4</v>
      </c>
      <c r="F411" s="5">
        <f>IFERROR(G411/E411,0)</f>
        <v>180</v>
      </c>
      <c r="G411" s="5">
        <f>BOM!L735+BOM!L752</f>
        <v>720.0</v>
      </c>
      <c r="H411" t="s">
        <v>3180</v>
      </c>
      <c r="I411" t="s">
        <v>3181</v>
      </c>
      <c r="J411" t="s">
        <v>325</v>
      </c>
    </row>
    <row r="412" spans="1:10">
      <c r="A412" t="s">
        <v>2643</v>
      </c>
      <c r="B412" t="s">
        <v>2644</v>
      </c>
      <c r="C412" t="s">
        <v>164</v>
      </c>
      <c r="D412" s="6">
        <f>BOM!F822</f>
        <v>190.0</v>
      </c>
      <c r="E412" s="6">
        <f>BOM!J822</f>
        <v>190</v>
      </c>
      <c r="F412" s="5">
        <f>IFERROR(G412/E412,0)</f>
        <v>0.55</v>
      </c>
      <c r="G412" s="5">
        <f>BOM!L822</f>
        <v>104.5</v>
      </c>
      <c r="H412" t="s">
        <v>2547</v>
      </c>
      <c r="I412" t="s">
        <v>2642</v>
      </c>
      <c r="J412" t="s">
        <v>325</v>
      </c>
    </row>
    <row r="413" spans="1:10">
      <c r="A413" t="s">
        <v>3081</v>
      </c>
      <c r="B413" t="s">
        <v>3082</v>
      </c>
      <c r="C413" t="s">
        <v>164</v>
      </c>
      <c r="D413" s="6">
        <f>BOM!F934</f>
        <v>80.0</v>
      </c>
      <c r="E413" s="6">
        <f>BOM!J934</f>
        <v>80</v>
      </c>
      <c r="F413" s="5">
        <f>IFERROR(G413/E413,0)</f>
        <v>2.5</v>
      </c>
      <c r="G413" s="5">
        <f>BOM!L934</f>
        <v>200.0</v>
      </c>
      <c r="H413" t="s">
        <v>3060</v>
      </c>
      <c r="I413" t="s">
        <v>3080</v>
      </c>
      <c r="J413" t="s">
        <v>325</v>
      </c>
    </row>
    <row r="414" spans="1:10">
      <c r="A414" t="s">
        <v>2002</v>
      </c>
      <c r="B414" t="s">
        <v>2003</v>
      </c>
      <c r="C414" t="s">
        <v>164</v>
      </c>
      <c r="D414" s="6">
        <f>BOM!F594</f>
        <v>2.0</v>
      </c>
      <c r="E414" s="6">
        <f>BOM!J594</f>
        <v>2</v>
      </c>
      <c r="F414" s="5">
        <f>IFERROR(G414/E414,0)</f>
        <v>190</v>
      </c>
      <c r="G414" s="5">
        <f>BOM!L594</f>
        <v>380.0</v>
      </c>
      <c r="H414" t="s">
        <v>1988</v>
      </c>
      <c r="I414" t="s">
        <v>2001</v>
      </c>
      <c r="J414" t="s">
        <v>325</v>
      </c>
    </row>
    <row r="415" spans="1:10">
      <c r="A415" t="s">
        <v>379</v>
      </c>
      <c r="B415" t="s">
        <v>380</v>
      </c>
      <c r="C415" t="s">
        <v>112</v>
      </c>
      <c r="D415" s="6">
        <f>BOM!F68</f>
        <v>3912.0</v>
      </c>
      <c r="E415" s="6">
        <f>BOM!J68</f>
        <v>4320</v>
      </c>
      <c r="F415" s="5">
        <f>IFERROR(G415/E415,0)</f>
        <v>1.25</v>
      </c>
      <c r="G415" s="5">
        <f>BOM!L68</f>
        <v>5400.0</v>
      </c>
      <c r="H415" t="s">
        <v>320</v>
      </c>
      <c r="I415" t="s">
        <v>378</v>
      </c>
      <c r="J415" t="s">
        <v>325</v>
      </c>
    </row>
    <row r="416" spans="1:10">
      <c r="A416" t="s">
        <v>666</v>
      </c>
      <c r="B416" t="s">
        <v>667</v>
      </c>
      <c r="C416" t="s">
        <v>164</v>
      </c>
      <c r="D416" s="6">
        <f>BOM!F137+BOM!F139+BOM!F161</f>
        <v>3.0</v>
      </c>
      <c r="E416" s="6">
        <f>BOM!J137+BOM!J139+BOM!J161</f>
        <v>3</v>
      </c>
      <c r="F416" s="5">
        <f>IFERROR(G416/E416,0)</f>
        <v>230</v>
      </c>
      <c r="G416" s="5">
        <f>BOM!L137+BOM!L139+BOM!L161</f>
        <v>690.0</v>
      </c>
      <c r="H416" t="s">
        <v>3182</v>
      </c>
      <c r="I416" t="s">
        <v>3183</v>
      </c>
      <c r="J416" t="s">
        <v>325</v>
      </c>
    </row>
    <row r="417" spans="1:10">
      <c r="A417" t="s">
        <v>2971</v>
      </c>
      <c r="B417" t="s">
        <v>2972</v>
      </c>
      <c r="C417" t="s">
        <v>112</v>
      </c>
      <c r="D417" s="6">
        <f>BOM!F906</f>
        <v>3122.0</v>
      </c>
      <c r="E417" s="6">
        <f>BOM!J906</f>
        <v>3122</v>
      </c>
      <c r="F417" s="5">
        <f>IFERROR(G417/E417,0)</f>
        <v>0.2</v>
      </c>
      <c r="G417" s="5">
        <f>BOM!L906</f>
        <v>624.4</v>
      </c>
      <c r="H417" t="s">
        <v>2930</v>
      </c>
      <c r="I417" t="s">
        <v>2970</v>
      </c>
      <c r="J417" t="s">
        <v>99</v>
      </c>
    </row>
    <row r="418" spans="1:10">
      <c r="A418" t="s">
        <v>1356</v>
      </c>
      <c r="B418" t="s">
        <v>1357</v>
      </c>
      <c r="C418" t="s">
        <v>164</v>
      </c>
      <c r="D418" s="6">
        <f>BOM!F406</f>
        <v>1.0</v>
      </c>
      <c r="E418" s="6">
        <f>BOM!J406</f>
        <v>1</v>
      </c>
      <c r="F418" s="5">
        <f>IFERROR(G418/E418,0)</f>
        <v>425</v>
      </c>
      <c r="G418" s="5">
        <f>BOM!L406</f>
        <v>425.0</v>
      </c>
      <c r="H418" t="s">
        <v>1313</v>
      </c>
      <c r="I418" t="s">
        <v>1355</v>
      </c>
      <c r="J418" t="s">
        <v>325</v>
      </c>
    </row>
    <row r="419" spans="1:10">
      <c r="A419" t="s">
        <v>153</v>
      </c>
      <c r="B419" t="s">
        <v>154</v>
      </c>
      <c r="C419" t="s">
        <v>155</v>
      </c>
      <c r="D419" s="6">
        <f>BOM!F15</f>
        <v>16.0</v>
      </c>
      <c r="E419" s="6">
        <f>BOM!J15</f>
        <v>16</v>
      </c>
      <c r="F419" s="5">
        <f>IFERROR(G419/E419,0)</f>
        <v>32</v>
      </c>
      <c r="G419" s="5">
        <f>BOM!L15</f>
        <v>512.0</v>
      </c>
      <c r="H419" t="s">
        <v>91</v>
      </c>
      <c r="I419" t="s">
        <v>152</v>
      </c>
      <c r="J419" t="s">
        <v>99</v>
      </c>
    </row>
    <row r="420" spans="1:10">
      <c r="A420" t="s">
        <v>921</v>
      </c>
      <c r="B420" t="s">
        <v>922</v>
      </c>
      <c r="C420" t="s">
        <v>112</v>
      </c>
      <c r="D420" s="6">
        <f>BOM!F204+BOM!F208+BOM!F210+BOM!F213+BOM!F215+BOM!F217+BOM!F218</f>
        <v>190.0</v>
      </c>
      <c r="E420" s="6">
        <f>BOM!J204+BOM!J208+BOM!J210+BOM!J213+BOM!J215+BOM!J217+BOM!J218</f>
        <v>192</v>
      </c>
      <c r="F420" s="5">
        <f>IFERROR(G420/E420,0)</f>
        <v>55</v>
      </c>
      <c r="G420" s="5">
        <f>BOM!L204+BOM!L208+BOM!L210+BOM!L213+BOM!L215+BOM!L217+BOM!L218</f>
        <v>10560.0</v>
      </c>
      <c r="H420" s="3" t="s">
        <v>3184</v>
      </c>
      <c r="I420" t="s">
        <v>3185</v>
      </c>
      <c r="J420" t="s">
        <v>99</v>
      </c>
    </row>
    <row r="421" spans="1:10">
      <c r="A421" t="s">
        <v>3087</v>
      </c>
      <c r="B421" t="s">
        <v>3088</v>
      </c>
      <c r="C421" t="s">
        <v>164</v>
      </c>
      <c r="D421" s="6">
        <f>BOM!F936</f>
        <v>8.0</v>
      </c>
      <c r="E421" s="6">
        <f>BOM!J936</f>
        <v>8</v>
      </c>
      <c r="F421" s="5">
        <f>IFERROR(G421/E421,0)</f>
        <v>28</v>
      </c>
      <c r="G421" s="5">
        <f>BOM!L936</f>
        <v>224.0</v>
      </c>
      <c r="H421" t="s">
        <v>3060</v>
      </c>
      <c r="I421" t="s">
        <v>3086</v>
      </c>
      <c r="J421" t="s">
        <v>325</v>
      </c>
    </row>
    <row r="422" spans="1:10">
      <c r="A422" t="s">
        <v>2909</v>
      </c>
      <c r="B422" t="s">
        <v>2910</v>
      </c>
      <c r="C422" t="s">
        <v>164</v>
      </c>
      <c r="D422" s="6">
        <f>BOM!F890</f>
        <v>1.0</v>
      </c>
      <c r="E422" s="6">
        <f>BOM!J890</f>
        <v>1</v>
      </c>
      <c r="F422" s="5">
        <f>IFERROR(G422/E422,0)</f>
        <v>1600</v>
      </c>
      <c r="G422" s="5">
        <f>BOM!L890</f>
        <v>1600.0</v>
      </c>
      <c r="H422" t="s">
        <v>2900</v>
      </c>
      <c r="I422" t="s">
        <v>2908</v>
      </c>
      <c r="J422" t="s">
        <v>99</v>
      </c>
    </row>
    <row r="423" spans="1:10">
      <c r="A423" t="s">
        <v>2615</v>
      </c>
      <c r="B423" t="s">
        <v>2616</v>
      </c>
      <c r="C423" t="s">
        <v>164</v>
      </c>
      <c r="D423" s="6">
        <f>BOM!F815</f>
        <v>2.0</v>
      </c>
      <c r="E423" s="6">
        <f>BOM!J815</f>
        <v>2</v>
      </c>
      <c r="F423" s="5">
        <f>IFERROR(G423/E423,0)</f>
        <v>35</v>
      </c>
      <c r="G423" s="5">
        <f>BOM!L815</f>
        <v>70.0</v>
      </c>
      <c r="H423" t="s">
        <v>2547</v>
      </c>
      <c r="I423" t="s">
        <v>2614</v>
      </c>
      <c r="J423" t="s">
        <v>325</v>
      </c>
    </row>
    <row r="424" spans="1:10">
      <c r="A424" t="s">
        <v>233</v>
      </c>
      <c r="B424" t="s">
        <v>234</v>
      </c>
      <c r="C424" t="s">
        <v>94</v>
      </c>
      <c r="D424" s="6">
        <f>BOM!F34</f>
        <v>1054.0</v>
      </c>
      <c r="E424" s="6">
        <f>BOM!J34</f>
        <v>1220</v>
      </c>
      <c r="F424" s="5">
        <f>IFERROR(G424/E424,0)</f>
        <v>0.95</v>
      </c>
      <c r="G424" s="5">
        <f>BOM!L34</f>
        <v>1159.0</v>
      </c>
      <c r="H424" t="s">
        <v>195</v>
      </c>
      <c r="I424" t="s">
        <v>232</v>
      </c>
      <c r="J424" t="s">
        <v>99</v>
      </c>
    </row>
    <row r="425" spans="1:10">
      <c r="A425" t="s">
        <v>2314</v>
      </c>
      <c r="B425" t="s">
        <v>2315</v>
      </c>
      <c r="C425" t="s">
        <v>164</v>
      </c>
      <c r="D425" s="6">
        <f>BOM!F688+BOM!F694+BOM!F700+BOM!F706+BOM!F712+BOM!F718+BOM!F725+BOM!F775+BOM!F782</f>
        <v>42.0</v>
      </c>
      <c r="E425" s="6">
        <f>BOM!J688+BOM!J694+BOM!J700+BOM!J706+BOM!J712+BOM!J718+BOM!J725+BOM!J775+BOM!J782</f>
        <v>42</v>
      </c>
      <c r="F425" s="5">
        <f>IFERROR(G425/E425,0)</f>
        <v>4.5</v>
      </c>
      <c r="G425" s="5">
        <f>BOM!L688+BOM!L694+BOM!L700+BOM!L706+BOM!L712+BOM!L718+BOM!L725+BOM!L775+BOM!L782</f>
        <v>189.0</v>
      </c>
      <c r="H425" s="3" t="s">
        <v>3186</v>
      </c>
      <c r="I425" t="s">
        <v>3187</v>
      </c>
      <c r="J425" t="s">
        <v>325</v>
      </c>
    </row>
    <row r="426" spans="1:10">
      <c r="A426" t="s">
        <v>2332</v>
      </c>
      <c r="B426" t="s">
        <v>2333</v>
      </c>
      <c r="C426" t="s">
        <v>164</v>
      </c>
      <c r="D426" s="6">
        <f>BOM!F692+BOM!F698+BOM!F704+BOM!F710+BOM!F716+BOM!F723+BOM!F731+BOM!F738+BOM!F743+BOM!F748+BOM!F755+BOM!F761+BOM!F767+BOM!F773+BOM!F778+BOM!F787+BOM!F792+BOM!F796</f>
        <v>91.0</v>
      </c>
      <c r="E426" s="6">
        <f>BOM!J692+BOM!J698+BOM!J704+BOM!J710+BOM!J716+BOM!J723+BOM!J731+BOM!J738+BOM!J743+BOM!J748+BOM!J755+BOM!J761+BOM!J767+BOM!J773+BOM!J778+BOM!J787+BOM!J792+BOM!J796</f>
        <v>91</v>
      </c>
      <c r="F426" s="5">
        <f>IFERROR(G426/E426,0)</f>
        <v>4.2</v>
      </c>
      <c r="G426" s="5">
        <f>BOM!L692+BOM!L698+BOM!L704+BOM!L710+BOM!L716+BOM!L723+BOM!L731+BOM!L738+BOM!L743+BOM!L748+BOM!L755+BOM!L761+BOM!L767+BOM!L773+BOM!L778+BOM!L787+BOM!L792+BOM!L796</f>
        <v>382.2</v>
      </c>
      <c r="H426" s="3" t="s">
        <v>3188</v>
      </c>
      <c r="I426" s="3" t="s">
        <v>3189</v>
      </c>
      <c r="J426" t="s">
        <v>325</v>
      </c>
    </row>
    <row r="427" spans="1:10">
      <c r="A427" t="s">
        <v>2405</v>
      </c>
      <c r="B427" t="s">
        <v>2406</v>
      </c>
      <c r="C427" t="s">
        <v>164</v>
      </c>
      <c r="D427" s="6">
        <f>BOM!F726+BOM!F733+BOM!F740+BOM!F745+BOM!F750+BOM!F757+BOM!F763+BOM!F769+BOM!F789+BOM!F794</f>
        <v>49.0</v>
      </c>
      <c r="E427" s="6">
        <f>BOM!J726+BOM!J733+BOM!J740+BOM!J745+BOM!J750+BOM!J757+BOM!J763+BOM!J769+BOM!J789+BOM!J794</f>
        <v>49</v>
      </c>
      <c r="F427" s="5">
        <f>IFERROR(G427/E427,0)</f>
        <v>5.5</v>
      </c>
      <c r="G427" s="5">
        <f>BOM!L726+BOM!L733+BOM!L740+BOM!L745+BOM!L750+BOM!L757+BOM!L763+BOM!L769+BOM!L789+BOM!L794</f>
        <v>269.5</v>
      </c>
      <c r="H427" s="3" t="s">
        <v>3190</v>
      </c>
      <c r="I427" t="s">
        <v>3191</v>
      </c>
      <c r="J427" t="s">
        <v>325</v>
      </c>
    </row>
    <row r="428" spans="1:10">
      <c r="A428" t="s">
        <v>2338</v>
      </c>
      <c r="B428" t="s">
        <v>2339</v>
      </c>
      <c r="C428" t="s">
        <v>164</v>
      </c>
      <c r="D428" s="6">
        <f>BOM!F693+BOM!F699+BOM!F705+BOM!F711+BOM!F717+BOM!F724+BOM!F732+BOM!F739+BOM!F744+BOM!F749+BOM!F756+BOM!F762+BOM!F768+BOM!F774+BOM!F779+BOM!F788+BOM!F793+BOM!F797</f>
        <v>91.0</v>
      </c>
      <c r="E428" s="6">
        <f>BOM!J693+BOM!J699+BOM!J705+BOM!J711+BOM!J717+BOM!J724+BOM!J732+BOM!J739+BOM!J744+BOM!J749+BOM!J756+BOM!J762+BOM!J768+BOM!J774+BOM!J779+BOM!J788+BOM!J793+BOM!J797</f>
        <v>91</v>
      </c>
      <c r="F428" s="5">
        <f>IFERROR(G428/E428,0)</f>
        <v>1.2</v>
      </c>
      <c r="G428" s="5">
        <f>BOM!L693+BOM!L699+BOM!L705+BOM!L711+BOM!L717+BOM!L724+BOM!L732+BOM!L739+BOM!L744+BOM!L749+BOM!L756+BOM!L762+BOM!L768+BOM!L774+BOM!L779+BOM!L788+BOM!L793+BOM!L797</f>
        <v>109.2</v>
      </c>
      <c r="H428" s="3" t="s">
        <v>3188</v>
      </c>
      <c r="I428" s="3" t="s">
        <v>3192</v>
      </c>
      <c r="J428" t="s">
        <v>325</v>
      </c>
    </row>
    <row r="429" spans="1:10">
      <c r="A429" t="s">
        <v>2901</v>
      </c>
      <c r="B429" t="s">
        <v>2902</v>
      </c>
      <c r="C429" t="s">
        <v>164</v>
      </c>
      <c r="D429" s="6">
        <f>BOM!F888</f>
        <v>2.0</v>
      </c>
      <c r="E429" s="6">
        <f>BOM!J888</f>
        <v>2</v>
      </c>
      <c r="F429" s="5">
        <f>IFERROR(G429/E429,0)</f>
        <v>1700</v>
      </c>
      <c r="G429" s="5">
        <f>BOM!L888</f>
        <v>3400.0</v>
      </c>
      <c r="H429" t="s">
        <v>2900</v>
      </c>
      <c r="I429" t="s">
        <v>2899</v>
      </c>
      <c r="J429" t="s">
        <v>99</v>
      </c>
    </row>
    <row r="430" spans="1:10">
      <c r="A430" t="s">
        <v>2667</v>
      </c>
      <c r="B430" t="s">
        <v>2668</v>
      </c>
      <c r="C430" t="s">
        <v>164</v>
      </c>
      <c r="D430" s="6">
        <f>BOM!F828</f>
        <v>1.0</v>
      </c>
      <c r="E430" s="6">
        <f>BOM!J828</f>
        <v>1</v>
      </c>
      <c r="F430" s="5">
        <f>IFERROR(G430/E430,0)</f>
        <v>150</v>
      </c>
      <c r="G430" s="5">
        <f>BOM!L828</f>
        <v>150.0</v>
      </c>
      <c r="H430" t="s">
        <v>2547</v>
      </c>
      <c r="I430" t="s">
        <v>2666</v>
      </c>
      <c r="J430" t="s">
        <v>325</v>
      </c>
    </row>
    <row r="431" spans="1:10">
      <c r="A431" t="s">
        <v>2797</v>
      </c>
      <c r="B431" t="s">
        <v>2798</v>
      </c>
      <c r="C431" t="s">
        <v>164</v>
      </c>
      <c r="D431" s="6">
        <f>BOM!F860</f>
        <v>2.0</v>
      </c>
      <c r="E431" s="6">
        <f>BOM!J860</f>
        <v>2</v>
      </c>
      <c r="F431" s="5">
        <f>IFERROR(G431/E431,0)</f>
        <v>28</v>
      </c>
      <c r="G431" s="5">
        <f>BOM!L860</f>
        <v>56.0</v>
      </c>
      <c r="H431" t="s">
        <v>2731</v>
      </c>
      <c r="I431" t="s">
        <v>2796</v>
      </c>
      <c r="J431" t="s">
        <v>325</v>
      </c>
    </row>
    <row r="432" spans="1:10">
      <c r="A432" t="s">
        <v>2801</v>
      </c>
      <c r="B432" t="s">
        <v>2802</v>
      </c>
      <c r="C432" t="s">
        <v>164</v>
      </c>
      <c r="D432" s="6">
        <f>BOM!F861</f>
        <v>2.0</v>
      </c>
      <c r="E432" s="6">
        <f>BOM!J861</f>
        <v>2</v>
      </c>
      <c r="F432" s="5">
        <f>IFERROR(G432/E432,0)</f>
        <v>8</v>
      </c>
      <c r="G432" s="5">
        <f>BOM!L861</f>
        <v>16.0</v>
      </c>
      <c r="H432" t="s">
        <v>2731</v>
      </c>
      <c r="I432" t="s">
        <v>2800</v>
      </c>
      <c r="J432" t="s">
        <v>325</v>
      </c>
    </row>
    <row r="433" spans="1:10">
      <c r="A433" t="s">
        <v>387</v>
      </c>
      <c r="B433" t="s">
        <v>388</v>
      </c>
      <c r="C433" t="s">
        <v>164</v>
      </c>
      <c r="D433" s="6">
        <f>BOM!F70</f>
        <v>11000.0</v>
      </c>
      <c r="E433" s="6">
        <f>BOM!J70</f>
        <v>11000</v>
      </c>
      <c r="F433" s="5">
        <f>IFERROR(G433/E433,0)</f>
        <v>0.13</v>
      </c>
      <c r="G433" s="5">
        <f>BOM!L70</f>
        <v>1430.0</v>
      </c>
      <c r="H433" t="s">
        <v>320</v>
      </c>
      <c r="I433" t="s">
        <v>386</v>
      </c>
      <c r="J433" t="s">
        <v>325</v>
      </c>
    </row>
    <row r="434" spans="1:10">
      <c r="A434" t="s">
        <v>436</v>
      </c>
      <c r="B434" t="s">
        <v>437</v>
      </c>
      <c r="C434" t="s">
        <v>164</v>
      </c>
      <c r="D434" s="6">
        <f>BOM!F81</f>
        <v>2400.0</v>
      </c>
      <c r="E434" s="6">
        <f>BOM!J81</f>
        <v>2600</v>
      </c>
      <c r="F434" s="5">
        <f>IFERROR(G434/E434,0)</f>
        <v>0.85</v>
      </c>
      <c r="G434" s="5">
        <f>BOM!L81</f>
        <v>2210.0</v>
      </c>
      <c r="H434" t="s">
        <v>414</v>
      </c>
      <c r="I434" t="s">
        <v>435</v>
      </c>
      <c r="J434" t="s">
        <v>325</v>
      </c>
    </row>
    <row r="435" spans="1:10">
      <c r="A435" t="s">
        <v>1731</v>
      </c>
      <c r="B435" t="s">
        <v>1732</v>
      </c>
      <c r="C435" t="s">
        <v>1378</v>
      </c>
      <c r="D435" s="6">
        <f>BOM!F512</f>
        <v>1.0</v>
      </c>
      <c r="E435" s="6">
        <f>BOM!J512</f>
        <v>1</v>
      </c>
      <c r="F435" s="5">
        <f>IFERROR(G435/E435,0)</f>
        <v>300</v>
      </c>
      <c r="G435" s="5">
        <f>BOM!L512</f>
        <v>300.0</v>
      </c>
      <c r="H435" t="s">
        <v>1674</v>
      </c>
      <c r="I435" t="s">
        <v>1730</v>
      </c>
      <c r="J435" t="s">
        <v>325</v>
      </c>
    </row>
    <row r="436" spans="1:10">
      <c r="A436" t="s">
        <v>2022</v>
      </c>
      <c r="B436" t="s">
        <v>2023</v>
      </c>
      <c r="C436" t="s">
        <v>94</v>
      </c>
      <c r="D436" s="6">
        <f>BOM!F599</f>
        <v>700.0</v>
      </c>
      <c r="E436" s="6">
        <f>BOM!J599</f>
        <v>770</v>
      </c>
      <c r="F436" s="5">
        <f>IFERROR(G436/E436,0)</f>
        <v>0.8</v>
      </c>
      <c r="G436" s="5">
        <f>BOM!L599</f>
        <v>616.0</v>
      </c>
      <c r="H436" t="s">
        <v>1988</v>
      </c>
      <c r="I436" t="s">
        <v>2021</v>
      </c>
      <c r="J436" t="s">
        <v>325</v>
      </c>
    </row>
    <row r="437" spans="1:10">
      <c r="A437" t="s">
        <v>205</v>
      </c>
      <c r="B437" t="s">
        <v>206</v>
      </c>
      <c r="C437" t="s">
        <v>117</v>
      </c>
      <c r="D437" s="6">
        <f>BOM!F27</f>
        <v>47.173</v>
      </c>
      <c r="E437" s="6">
        <f>BOM!J27</f>
        <v>50.5</v>
      </c>
      <c r="F437" s="5">
        <f>IFERROR(G437/E437,0)</f>
        <v>205</v>
      </c>
      <c r="G437" s="5">
        <f>BOM!L27</f>
        <v>10352.5</v>
      </c>
      <c r="H437" t="s">
        <v>195</v>
      </c>
      <c r="I437" t="s">
        <v>204</v>
      </c>
      <c r="J437" t="s">
        <v>99</v>
      </c>
    </row>
    <row r="438" spans="1:10">
      <c r="A438" t="s">
        <v>2595</v>
      </c>
      <c r="B438" t="s">
        <v>2596</v>
      </c>
      <c r="C438" t="s">
        <v>164</v>
      </c>
      <c r="D438" s="6">
        <f>BOM!F810</f>
        <v>4.0</v>
      </c>
      <c r="E438" s="6">
        <f>BOM!J810</f>
        <v>4</v>
      </c>
      <c r="F438" s="5">
        <f>IFERROR(G438/E438,0)</f>
        <v>110</v>
      </c>
      <c r="G438" s="5">
        <f>BOM!L810</f>
        <v>440.0</v>
      </c>
      <c r="H438" t="s">
        <v>2547</v>
      </c>
      <c r="I438" t="s">
        <v>2594</v>
      </c>
      <c r="J438" t="s">
        <v>325</v>
      </c>
    </row>
    <row r="439" spans="1:10">
      <c r="A439" t="s">
        <v>2297</v>
      </c>
      <c r="B439" t="s">
        <v>2298</v>
      </c>
      <c r="C439" t="s">
        <v>112</v>
      </c>
      <c r="D439" s="6">
        <f>BOM!F683</f>
        <v>160.0</v>
      </c>
      <c r="E439" s="6">
        <f>BOM!J683</f>
        <v>160</v>
      </c>
      <c r="F439" s="5">
        <f>IFERROR(G439/E439,0)</f>
        <v>1.4</v>
      </c>
      <c r="G439" s="5">
        <f>BOM!L683</f>
        <v>224.0</v>
      </c>
      <c r="H439" t="s">
        <v>2289</v>
      </c>
      <c r="I439" t="s">
        <v>2296</v>
      </c>
      <c r="J439" t="s">
        <v>325</v>
      </c>
    </row>
    <row r="440" spans="1:10">
      <c r="A440" t="s">
        <v>2303</v>
      </c>
      <c r="B440" t="s">
        <v>2304</v>
      </c>
      <c r="C440" t="s">
        <v>164</v>
      </c>
      <c r="D440" s="6">
        <f>BOM!F685</f>
        <v>40.0</v>
      </c>
      <c r="E440" s="6">
        <f>BOM!J685</f>
        <v>40</v>
      </c>
      <c r="F440" s="5">
        <f>IFERROR(G440/E440,0)</f>
        <v>3</v>
      </c>
      <c r="G440" s="5">
        <f>BOM!L685</f>
        <v>120.0</v>
      </c>
      <c r="H440" t="s">
        <v>2289</v>
      </c>
      <c r="I440" t="s">
        <v>2302</v>
      </c>
      <c r="J440" t="s">
        <v>325</v>
      </c>
    </row>
    <row r="441" spans="1:10">
      <c r="A441" t="s">
        <v>2309</v>
      </c>
      <c r="B441" t="s">
        <v>2310</v>
      </c>
      <c r="C441" t="s">
        <v>2311</v>
      </c>
      <c r="D441" s="6">
        <f>BOM!F687</f>
        <v>1.0</v>
      </c>
      <c r="E441" s="6">
        <f>BOM!J687</f>
        <v>1</v>
      </c>
      <c r="F441" s="5">
        <f>IFERROR(G441/E441,0)</f>
        <v>45</v>
      </c>
      <c r="G441" s="5">
        <f>BOM!L687</f>
        <v>45.0</v>
      </c>
      <c r="H441" t="s">
        <v>2289</v>
      </c>
      <c r="I441" t="s">
        <v>2308</v>
      </c>
      <c r="J441" t="s">
        <v>325</v>
      </c>
    </row>
    <row r="442" spans="1:10">
      <c r="A442" t="s">
        <v>2300</v>
      </c>
      <c r="B442" t="s">
        <v>2301</v>
      </c>
      <c r="C442" t="s">
        <v>112</v>
      </c>
      <c r="D442" s="6">
        <f>BOM!F684</f>
        <v>80.0</v>
      </c>
      <c r="E442" s="6">
        <f>BOM!J684</f>
        <v>80</v>
      </c>
      <c r="F442" s="5">
        <f>IFERROR(G442/E442,0)</f>
        <v>1.6</v>
      </c>
      <c r="G442" s="5">
        <f>BOM!L684</f>
        <v>128.0</v>
      </c>
      <c r="H442" t="s">
        <v>2289</v>
      </c>
      <c r="I442" t="s">
        <v>2299</v>
      </c>
      <c r="J442" t="s">
        <v>325</v>
      </c>
    </row>
    <row r="443" spans="1:10">
      <c r="A443" t="s">
        <v>2306</v>
      </c>
      <c r="B443" t="s">
        <v>2307</v>
      </c>
      <c r="C443" t="s">
        <v>117</v>
      </c>
      <c r="D443" s="6">
        <f>BOM!F686</f>
        <v>0.5</v>
      </c>
      <c r="E443" s="6">
        <f>BOM!J686</f>
        <v>1</v>
      </c>
      <c r="F443" s="5">
        <f>IFERROR(G443/E443,0)</f>
        <v>210</v>
      </c>
      <c r="G443" s="5">
        <f>BOM!L686</f>
        <v>210.0</v>
      </c>
      <c r="H443" t="s">
        <v>2289</v>
      </c>
      <c r="I443" t="s">
        <v>2305</v>
      </c>
      <c r="J443" t="s">
        <v>325</v>
      </c>
    </row>
    <row r="444" spans="1:10">
      <c r="A444" t="s">
        <v>2290</v>
      </c>
      <c r="B444" t="s">
        <v>2291</v>
      </c>
      <c r="C444" t="s">
        <v>164</v>
      </c>
      <c r="D444" s="6">
        <f>BOM!F681</f>
        <v>4.0</v>
      </c>
      <c r="E444" s="6">
        <f>BOM!J681</f>
        <v>4</v>
      </c>
      <c r="F444" s="5">
        <f>IFERROR(G444/E444,0)</f>
        <v>20</v>
      </c>
      <c r="G444" s="5">
        <f>BOM!L681</f>
        <v>80.0</v>
      </c>
      <c r="H444" t="s">
        <v>2289</v>
      </c>
      <c r="I444" t="s">
        <v>2288</v>
      </c>
      <c r="J444" t="s">
        <v>325</v>
      </c>
    </row>
    <row r="445" spans="1:10">
      <c r="A445" t="s">
        <v>2294</v>
      </c>
      <c r="B445" t="s">
        <v>2295</v>
      </c>
      <c r="C445" t="s">
        <v>94</v>
      </c>
      <c r="D445" s="6">
        <f>BOM!F682</f>
        <v>180.0</v>
      </c>
      <c r="E445" s="6">
        <f>BOM!J682</f>
        <v>180</v>
      </c>
      <c r="F445" s="5">
        <f>IFERROR(G445/E445,0)</f>
        <v>0.75</v>
      </c>
      <c r="G445" s="5">
        <f>BOM!L682</f>
        <v>135.0</v>
      </c>
      <c r="H445" t="s">
        <v>2289</v>
      </c>
      <c r="I445" t="s">
        <v>2293</v>
      </c>
      <c r="J445" t="s">
        <v>325</v>
      </c>
    </row>
    <row r="446" spans="1:10">
      <c r="A446" t="s">
        <v>464</v>
      </c>
      <c r="B446" t="s">
        <v>465</v>
      </c>
      <c r="C446" t="s">
        <v>164</v>
      </c>
      <c r="D446" s="6">
        <f>BOM!F88</f>
        <v>7.0</v>
      </c>
      <c r="E446" s="6">
        <f>BOM!J88</f>
        <v>7</v>
      </c>
      <c r="F446" s="5">
        <f>IFERROR(G446/E446,0)</f>
        <v>210</v>
      </c>
      <c r="G446" s="5">
        <f>BOM!L88</f>
        <v>1470.0</v>
      </c>
      <c r="H446" t="s">
        <v>414</v>
      </c>
      <c r="I446" t="s">
        <v>463</v>
      </c>
      <c r="J446" t="s">
        <v>325</v>
      </c>
    </row>
    <row r="447" spans="1:10">
      <c r="A447" t="s">
        <v>2651</v>
      </c>
      <c r="B447" t="s">
        <v>2652</v>
      </c>
      <c r="C447" t="s">
        <v>779</v>
      </c>
      <c r="D447" s="6">
        <f>BOM!F824</f>
        <v>10.0</v>
      </c>
      <c r="E447" s="6">
        <f>BOM!J824</f>
        <v>10</v>
      </c>
      <c r="F447" s="5">
        <f>IFERROR(G447/E447,0)</f>
        <v>18</v>
      </c>
      <c r="G447" s="5">
        <f>BOM!L824</f>
        <v>180.0</v>
      </c>
      <c r="H447" t="s">
        <v>2547</v>
      </c>
      <c r="I447" t="s">
        <v>2650</v>
      </c>
      <c r="J447" t="s">
        <v>325</v>
      </c>
    </row>
    <row r="448" spans="1:10">
      <c r="A448" t="s">
        <v>460</v>
      </c>
      <c r="B448" t="s">
        <v>461</v>
      </c>
      <c r="C448" t="s">
        <v>164</v>
      </c>
      <c r="D448" s="6">
        <f>BOM!F87</f>
        <v>40.0</v>
      </c>
      <c r="E448" s="6">
        <f>BOM!J87</f>
        <v>40</v>
      </c>
      <c r="F448" s="5">
        <f>IFERROR(G448/E448,0)</f>
        <v>12</v>
      </c>
      <c r="G448" s="5">
        <f>BOM!L87</f>
        <v>480.0</v>
      </c>
      <c r="H448" t="s">
        <v>414</v>
      </c>
      <c r="I448" t="s">
        <v>459</v>
      </c>
      <c r="J448" t="s">
        <v>325</v>
      </c>
    </row>
    <row r="449" spans="1:10">
      <c r="A449" t="s">
        <v>2769</v>
      </c>
      <c r="B449" t="s">
        <v>2770</v>
      </c>
      <c r="C449" t="s">
        <v>164</v>
      </c>
      <c r="D449" s="6">
        <f>BOM!F853</f>
        <v>4.0</v>
      </c>
      <c r="E449" s="6">
        <f>BOM!J853</f>
        <v>4</v>
      </c>
      <c r="F449" s="5">
        <f>IFERROR(G449/E449,0)</f>
        <v>4</v>
      </c>
      <c r="G449" s="5">
        <f>BOM!L853</f>
        <v>16.0</v>
      </c>
      <c r="H449" t="s">
        <v>2731</v>
      </c>
      <c r="I449" t="s">
        <v>2768</v>
      </c>
      <c r="J449" t="s">
        <v>325</v>
      </c>
    </row>
    <row r="450" spans="1:10">
      <c r="A450" t="s">
        <v>2765</v>
      </c>
      <c r="B450" t="s">
        <v>2766</v>
      </c>
      <c r="C450" t="s">
        <v>164</v>
      </c>
      <c r="D450" s="6">
        <f>BOM!F852</f>
        <v>6.0</v>
      </c>
      <c r="E450" s="6">
        <f>BOM!J852</f>
        <v>6</v>
      </c>
      <c r="F450" s="5">
        <f>IFERROR(G450/E450,0)</f>
        <v>2.2</v>
      </c>
      <c r="G450" s="5">
        <f>BOM!L852</f>
        <v>13.2</v>
      </c>
      <c r="H450" t="s">
        <v>2731</v>
      </c>
      <c r="I450" t="s">
        <v>2764</v>
      </c>
      <c r="J450" t="s">
        <v>325</v>
      </c>
    </row>
    <row r="451" spans="1:10">
      <c r="A451" t="s">
        <v>2753</v>
      </c>
      <c r="B451" t="s">
        <v>2754</v>
      </c>
      <c r="C451" t="s">
        <v>94</v>
      </c>
      <c r="D451" s="6">
        <f>BOM!F849</f>
        <v>90.0</v>
      </c>
      <c r="E451" s="6">
        <f>BOM!J849</f>
        <v>90</v>
      </c>
      <c r="F451" s="5">
        <f>IFERROR(G451/E451,0)</f>
        <v>5.5</v>
      </c>
      <c r="G451" s="5">
        <f>BOM!L849</f>
        <v>495.0</v>
      </c>
      <c r="H451" t="s">
        <v>2731</v>
      </c>
      <c r="I451" t="s">
        <v>2752</v>
      </c>
      <c r="J451" t="s">
        <v>325</v>
      </c>
    </row>
    <row r="452" spans="1:10">
      <c r="A452" t="s">
        <v>2761</v>
      </c>
      <c r="B452" t="s">
        <v>2762</v>
      </c>
      <c r="C452" t="s">
        <v>164</v>
      </c>
      <c r="D452" s="6">
        <f>BOM!F851</f>
        <v>4.0</v>
      </c>
      <c r="E452" s="6">
        <f>BOM!J851</f>
        <v>4</v>
      </c>
      <c r="F452" s="5">
        <f>IFERROR(G452/E452,0)</f>
        <v>18</v>
      </c>
      <c r="G452" s="5">
        <f>BOM!L851</f>
        <v>72.0</v>
      </c>
      <c r="H452" t="s">
        <v>2731</v>
      </c>
      <c r="I452" t="s">
        <v>2760</v>
      </c>
      <c r="J452" t="s">
        <v>325</v>
      </c>
    </row>
    <row r="453" spans="1:10">
      <c r="A453" t="s">
        <v>2757</v>
      </c>
      <c r="B453" t="s">
        <v>2758</v>
      </c>
      <c r="C453" t="s">
        <v>94</v>
      </c>
      <c r="D453" s="6">
        <f>BOM!F850</f>
        <v>30.0</v>
      </c>
      <c r="E453" s="6">
        <f>BOM!J850</f>
        <v>30</v>
      </c>
      <c r="F453" s="5">
        <f>IFERROR(G453/E453,0)</f>
        <v>2.8</v>
      </c>
      <c r="G453" s="5">
        <f>BOM!L850</f>
        <v>84.0</v>
      </c>
      <c r="H453" t="s">
        <v>2731</v>
      </c>
      <c r="I453" t="s">
        <v>2756</v>
      </c>
      <c r="J453" t="s">
        <v>325</v>
      </c>
    </row>
    <row r="454" spans="1:10">
      <c r="A454" t="s">
        <v>1155</v>
      </c>
      <c r="B454" t="s">
        <v>1156</v>
      </c>
      <c r="C454" t="s">
        <v>164</v>
      </c>
      <c r="D454" s="6">
        <f>BOM!F327+BOM!F334+BOM!F341+BOM!F348+BOM!F354+BOM!F358</f>
        <v>17.0</v>
      </c>
      <c r="E454" s="6">
        <f>BOM!J327+BOM!J334+BOM!J341+BOM!J348+BOM!J354+BOM!J358</f>
        <v>17</v>
      </c>
      <c r="F454" s="5">
        <f>IFERROR(G454/E454,0)</f>
        <v>6</v>
      </c>
      <c r="G454" s="5">
        <f>BOM!L327+BOM!L334+BOM!L341+BOM!L348+BOM!L354+BOM!L358</f>
        <v>102.0</v>
      </c>
      <c r="H454" s="3" t="s">
        <v>3193</v>
      </c>
      <c r="I454" t="s">
        <v>3194</v>
      </c>
      <c r="J454" t="s">
        <v>325</v>
      </c>
    </row>
    <row r="455" spans="1:10">
      <c r="A455" t="s">
        <v>1159</v>
      </c>
      <c r="B455" t="s">
        <v>1160</v>
      </c>
      <c r="C455" t="s">
        <v>164</v>
      </c>
      <c r="D455" s="6">
        <f>BOM!F328+BOM!F335+BOM!F342+BOM!F349+BOM!F359</f>
        <v>10.0</v>
      </c>
      <c r="E455" s="6">
        <f>BOM!J328+BOM!J335+BOM!J342+BOM!J349+BOM!J359</f>
        <v>10</v>
      </c>
      <c r="F455" s="5">
        <f>IFERROR(G455/E455,0)</f>
        <v>5</v>
      </c>
      <c r="G455" s="5">
        <f>BOM!L328+BOM!L335+BOM!L342+BOM!L349+BOM!L359</f>
        <v>50.0</v>
      </c>
      <c r="H455" s="3" t="s">
        <v>3195</v>
      </c>
      <c r="I455" t="s">
        <v>3196</v>
      </c>
      <c r="J455" t="s">
        <v>325</v>
      </c>
    </row>
    <row r="456" spans="1:10">
      <c r="A456" t="s">
        <v>1163</v>
      </c>
      <c r="B456" t="s">
        <v>1164</v>
      </c>
      <c r="C456" t="s">
        <v>164</v>
      </c>
      <c r="D456" s="6">
        <f>BOM!F329+BOM!F336+BOM!F343</f>
        <v>3.0</v>
      </c>
      <c r="E456" s="6">
        <f>BOM!J329+BOM!J336+BOM!J343</f>
        <v>3</v>
      </c>
      <c r="F456" s="5">
        <f>IFERROR(G456/E456,0)</f>
        <v>80</v>
      </c>
      <c r="G456" s="5">
        <f>BOM!L329+BOM!L336+BOM!L343</f>
        <v>240.0</v>
      </c>
      <c r="H456" t="s">
        <v>3197</v>
      </c>
      <c r="I456" t="s">
        <v>3198</v>
      </c>
      <c r="J456" t="s">
        <v>325</v>
      </c>
    </row>
    <row r="457" spans="1:10">
      <c r="A457" t="s">
        <v>1152</v>
      </c>
      <c r="B457" t="s">
        <v>1153</v>
      </c>
      <c r="C457" t="s">
        <v>164</v>
      </c>
      <c r="D457" s="6">
        <f>BOM!F326+BOM!F333+BOM!F340+BOM!F347+BOM!F357</f>
        <v>5.0</v>
      </c>
      <c r="E457" s="6">
        <f>BOM!J326+BOM!J333+BOM!J340+BOM!J347+BOM!J357</f>
        <v>5</v>
      </c>
      <c r="F457" s="5">
        <f>IFERROR(G457/E457,0)</f>
        <v>9</v>
      </c>
      <c r="G457" s="5">
        <f>BOM!L326+BOM!L333+BOM!L340+BOM!L347+BOM!L357</f>
        <v>45.0</v>
      </c>
      <c r="H457" s="3" t="s">
        <v>3195</v>
      </c>
      <c r="I457" t="s">
        <v>3199</v>
      </c>
      <c r="J457" t="s">
        <v>325</v>
      </c>
    </row>
    <row r="458" spans="1:10">
      <c r="A458" t="s">
        <v>371</v>
      </c>
      <c r="B458" t="s">
        <v>372</v>
      </c>
      <c r="C458" t="s">
        <v>112</v>
      </c>
      <c r="D458" s="6">
        <f>BOM!F66</f>
        <v>2686.696</v>
      </c>
      <c r="E458" s="6">
        <f>BOM!J66</f>
        <v>2976</v>
      </c>
      <c r="F458" s="5">
        <f>IFERROR(G458/E458,0)</f>
        <v>1.45</v>
      </c>
      <c r="G458" s="5">
        <f>BOM!L66</f>
        <v>4315.2</v>
      </c>
      <c r="H458" t="s">
        <v>320</v>
      </c>
      <c r="I458" t="s">
        <v>370</v>
      </c>
      <c r="J458" t="s">
        <v>325</v>
      </c>
    </row>
    <row r="459" spans="1:10">
      <c r="A459" t="s">
        <v>375</v>
      </c>
      <c r="B459" t="s">
        <v>376</v>
      </c>
      <c r="C459" t="s">
        <v>164</v>
      </c>
      <c r="D459" s="6">
        <f>BOM!F67</f>
        <v>5000.0</v>
      </c>
      <c r="E459" s="6">
        <f>BOM!J67</f>
        <v>5000</v>
      </c>
      <c r="F459" s="5">
        <f>IFERROR(G459/E459,0)</f>
        <v>0.07</v>
      </c>
      <c r="G459" s="5">
        <f>BOM!L67</f>
        <v>350.0</v>
      </c>
      <c r="H459" t="s">
        <v>320</v>
      </c>
      <c r="I459" t="s">
        <v>374</v>
      </c>
      <c r="J459" t="s">
        <v>325</v>
      </c>
    </row>
    <row r="460" spans="1:10">
      <c r="A460" t="s">
        <v>878</v>
      </c>
      <c r="B460" t="s">
        <v>879</v>
      </c>
      <c r="C460" t="s">
        <v>164</v>
      </c>
      <c r="D460" s="6">
        <f>BOM!F193</f>
        <v>3.0</v>
      </c>
      <c r="E460" s="6">
        <f>BOM!J193</f>
        <v>3</v>
      </c>
      <c r="F460" s="5">
        <f>IFERROR(G460/E460,0)</f>
        <v>1450</v>
      </c>
      <c r="G460" s="5">
        <f>BOM!L193</f>
        <v>4350.0</v>
      </c>
      <c r="H460" t="s">
        <v>784</v>
      </c>
      <c r="I460" t="s">
        <v>877</v>
      </c>
      <c r="J460" t="s">
        <v>99</v>
      </c>
    </row>
    <row r="461" spans="1:10">
      <c r="A461" t="s">
        <v>1166</v>
      </c>
      <c r="B461" t="s">
        <v>1167</v>
      </c>
      <c r="C461" t="s">
        <v>164</v>
      </c>
      <c r="D461" s="6">
        <f>BOM!F330+BOM!F337+BOM!F344</f>
        <v>3.0</v>
      </c>
      <c r="E461" s="6">
        <f>BOM!J330+BOM!J337+BOM!J344</f>
        <v>3</v>
      </c>
      <c r="F461" s="5">
        <f>IFERROR(G461/E461,0)</f>
        <v>12</v>
      </c>
      <c r="G461" s="5">
        <f>BOM!L330+BOM!L337+BOM!L344</f>
        <v>36.0</v>
      </c>
      <c r="H461" t="s">
        <v>3197</v>
      </c>
      <c r="I461" t="s">
        <v>3200</v>
      </c>
      <c r="J461" t="s">
        <v>325</v>
      </c>
    </row>
    <row r="462" spans="1:10">
      <c r="A462" t="s">
        <v>1149</v>
      </c>
      <c r="B462" t="s">
        <v>1150</v>
      </c>
      <c r="C462" t="s">
        <v>164</v>
      </c>
      <c r="D462" s="6">
        <f>BOM!F325+BOM!F332+BOM!F339+BOM!F346+BOM!F356</f>
        <v>5.0</v>
      </c>
      <c r="E462" s="6">
        <f>BOM!J325+BOM!J332+BOM!J339+BOM!J346+BOM!J356</f>
        <v>5</v>
      </c>
      <c r="F462" s="5">
        <f>IFERROR(G462/E462,0)</f>
        <v>180</v>
      </c>
      <c r="G462" s="5">
        <f>BOM!L325+BOM!L332+BOM!L339+BOM!L346+BOM!L356</f>
        <v>900.0</v>
      </c>
      <c r="H462" s="3" t="s">
        <v>3195</v>
      </c>
      <c r="I462" t="s">
        <v>3201</v>
      </c>
      <c r="J462" t="s">
        <v>325</v>
      </c>
    </row>
    <row r="463" spans="1:10">
      <c r="A463" t="s">
        <v>1145</v>
      </c>
      <c r="B463" t="s">
        <v>1146</v>
      </c>
      <c r="C463" t="s">
        <v>164</v>
      </c>
      <c r="D463" s="6">
        <f>BOM!F324+BOM!F331+BOM!F338+BOM!F345+BOM!F355</f>
        <v>5.0</v>
      </c>
      <c r="E463" s="6">
        <f>BOM!J324+BOM!J331+BOM!J338+BOM!J345+BOM!J355</f>
        <v>5</v>
      </c>
      <c r="F463" s="5">
        <f>IFERROR(G463/E463,0)</f>
        <v>130</v>
      </c>
      <c r="G463" s="5">
        <f>BOM!L324+BOM!L331+BOM!L338+BOM!L345+BOM!L355</f>
        <v>650.0</v>
      </c>
      <c r="H463" s="3" t="s">
        <v>3195</v>
      </c>
      <c r="I463" t="s">
        <v>3202</v>
      </c>
      <c r="J463" t="s">
        <v>325</v>
      </c>
    </row>
    <row r="464" spans="1:10">
      <c r="A464" t="s">
        <v>767</v>
      </c>
      <c r="B464" t="s">
        <v>768</v>
      </c>
      <c r="C464" t="s">
        <v>164</v>
      </c>
      <c r="D464" s="6">
        <f>BOM!F165</f>
        <v>26.0</v>
      </c>
      <c r="E464" s="6">
        <f>BOM!J165</f>
        <v>26</v>
      </c>
      <c r="F464" s="5">
        <f>IFERROR(G464/E464,0)</f>
        <v>55</v>
      </c>
      <c r="G464" s="5">
        <f>BOM!L165</f>
        <v>1430.0</v>
      </c>
      <c r="H464" t="s">
        <v>761</v>
      </c>
      <c r="I464" t="s">
        <v>766</v>
      </c>
      <c r="J464" t="s">
        <v>325</v>
      </c>
    </row>
    <row r="465" spans="1:10">
      <c r="A465" t="s">
        <v>92</v>
      </c>
      <c r="B465" t="s">
        <v>93</v>
      </c>
      <c r="C465" t="s">
        <v>94</v>
      </c>
      <c r="D465" s="6">
        <f>BOM!F2</f>
        <v>300.0</v>
      </c>
      <c r="E465" s="6">
        <f>BOM!J2</f>
        <v>300</v>
      </c>
      <c r="F465" s="5">
        <f>IFERROR(G465/E465,0)</f>
        <v>1.3</v>
      </c>
      <c r="G465" s="5">
        <f>BOM!L2</f>
        <v>390.0</v>
      </c>
      <c r="H465" t="s">
        <v>91</v>
      </c>
      <c r="I465" t="s">
        <v>90</v>
      </c>
      <c r="J465" t="s">
        <v>99</v>
      </c>
    </row>
    <row r="466" spans="1:10">
      <c r="A466" t="s">
        <v>1398</v>
      </c>
      <c r="B466" t="s">
        <v>1399</v>
      </c>
      <c r="C466" t="s">
        <v>164</v>
      </c>
      <c r="D466" s="6">
        <f>BOM!F416</f>
        <v>48.0</v>
      </c>
      <c r="E466" s="6">
        <f>BOM!J416</f>
        <v>48</v>
      </c>
      <c r="F466" s="5">
        <f>IFERROR(G466/E466,0)</f>
        <v>4</v>
      </c>
      <c r="G466" s="5">
        <f>BOM!L416</f>
        <v>192.0</v>
      </c>
      <c r="H466" t="s">
        <v>1313</v>
      </c>
      <c r="I466" t="s">
        <v>1397</v>
      </c>
      <c r="J466" t="s">
        <v>325</v>
      </c>
    </row>
    <row r="467" spans="1:10">
      <c r="A467" t="s">
        <v>2975</v>
      </c>
      <c r="B467" t="s">
        <v>2976</v>
      </c>
      <c r="C467" t="s">
        <v>1378</v>
      </c>
      <c r="D467" s="6">
        <f>BOM!F907</f>
        <v>1.0</v>
      </c>
      <c r="E467" s="6">
        <f>BOM!J907</f>
        <v>1</v>
      </c>
      <c r="F467" s="5">
        <f>IFERROR(G467/E467,0)</f>
        <v>1800</v>
      </c>
      <c r="G467" s="5">
        <f>BOM!L907</f>
        <v>1800.0</v>
      </c>
      <c r="H467" t="s">
        <v>2930</v>
      </c>
      <c r="I467" t="s">
        <v>2974</v>
      </c>
      <c r="J467" t="s">
        <v>99</v>
      </c>
    </row>
    <row r="468" spans="1:10">
      <c r="A468" t="s">
        <v>2607</v>
      </c>
      <c r="B468" t="s">
        <v>2608</v>
      </c>
      <c r="C468" t="s">
        <v>164</v>
      </c>
      <c r="D468" s="6">
        <f>BOM!F813</f>
        <v>7.0</v>
      </c>
      <c r="E468" s="6">
        <f>BOM!J813</f>
        <v>7</v>
      </c>
      <c r="F468" s="5">
        <f>IFERROR(G468/E468,0)</f>
        <v>3.5</v>
      </c>
      <c r="G468" s="5">
        <f>BOM!L813</f>
        <v>24.5</v>
      </c>
      <c r="H468" t="s">
        <v>2547</v>
      </c>
      <c r="I468" t="s">
        <v>2606</v>
      </c>
      <c r="J468" t="s">
        <v>325</v>
      </c>
    </row>
    <row r="469" spans="1:10">
      <c r="A469" t="s">
        <v>2603</v>
      </c>
      <c r="B469" t="s">
        <v>2604</v>
      </c>
      <c r="C469" t="s">
        <v>164</v>
      </c>
      <c r="D469" s="6">
        <f>BOM!F812</f>
        <v>7.0</v>
      </c>
      <c r="E469" s="6">
        <f>BOM!J812</f>
        <v>7</v>
      </c>
      <c r="F469" s="5">
        <f>IFERROR(G469/E469,0)</f>
        <v>55</v>
      </c>
      <c r="G469" s="5">
        <f>BOM!L812</f>
        <v>385.0</v>
      </c>
      <c r="H469" t="s">
        <v>2547</v>
      </c>
      <c r="I469" t="s">
        <v>2602</v>
      </c>
      <c r="J469" t="s">
        <v>325</v>
      </c>
    </row>
    <row r="470" spans="1:10">
      <c r="A470" t="s">
        <v>2170</v>
      </c>
      <c r="B470" t="s">
        <v>2171</v>
      </c>
      <c r="C470" t="s">
        <v>164</v>
      </c>
      <c r="D470" s="6">
        <f>BOM!F635</f>
        <v>1.0</v>
      </c>
      <c r="E470" s="6">
        <f>BOM!J635</f>
        <v>1</v>
      </c>
      <c r="F470" s="5">
        <f>IFERROR(G470/E470,0)</f>
        <v>65</v>
      </c>
      <c r="G470" s="5">
        <f>BOM!L635</f>
        <v>65.0</v>
      </c>
      <c r="H470" t="s">
        <v>2043</v>
      </c>
      <c r="I470" t="s">
        <v>2169</v>
      </c>
      <c r="J470" t="s">
        <v>325</v>
      </c>
    </row>
    <row r="471" spans="1:10">
      <c r="A471" t="s">
        <v>158</v>
      </c>
      <c r="B471" t="s">
        <v>159</v>
      </c>
      <c r="C471" t="s">
        <v>112</v>
      </c>
      <c r="D471" s="6">
        <f>BOM!F16</f>
        <v>4000.0</v>
      </c>
      <c r="E471" s="6">
        <f>BOM!J16</f>
        <v>4000</v>
      </c>
      <c r="F471" s="5">
        <f>IFERROR(G471/E471,0)</f>
        <v>0.65</v>
      </c>
      <c r="G471" s="5">
        <f>BOM!L16</f>
        <v>2600.0</v>
      </c>
      <c r="H471" t="s">
        <v>91</v>
      </c>
      <c r="I471" t="s">
        <v>157</v>
      </c>
      <c r="J471" t="s">
        <v>99</v>
      </c>
    </row>
    <row r="472" spans="1:10">
      <c r="A472" t="s">
        <v>504</v>
      </c>
      <c r="B472" t="s">
        <v>505</v>
      </c>
      <c r="C472" t="s">
        <v>112</v>
      </c>
      <c r="D472" s="6">
        <f>BOM!F98</f>
        <v>160.0</v>
      </c>
      <c r="E472" s="6">
        <f>BOM!J98</f>
        <v>192</v>
      </c>
      <c r="F472" s="5">
        <f>IFERROR(G472/E472,0)</f>
        <v>2.1</v>
      </c>
      <c r="G472" s="5">
        <f>BOM!L98</f>
        <v>403.2</v>
      </c>
      <c r="H472" t="s">
        <v>414</v>
      </c>
      <c r="I472" t="s">
        <v>503</v>
      </c>
      <c r="J472" t="s">
        <v>325</v>
      </c>
    </row>
    <row r="473" spans="1:10">
      <c r="A473" t="s">
        <v>404</v>
      </c>
      <c r="B473" t="s">
        <v>405</v>
      </c>
      <c r="C473" t="s">
        <v>112</v>
      </c>
      <c r="D473" s="6">
        <f>BOM!F74</f>
        <v>2822.4</v>
      </c>
      <c r="E473" s="6">
        <f>BOM!J74</f>
        <v>2964</v>
      </c>
      <c r="F473" s="5">
        <f>IFERROR(G473/E473,0)</f>
        <v>0.8</v>
      </c>
      <c r="G473" s="5">
        <f>BOM!L74</f>
        <v>2371.2</v>
      </c>
      <c r="H473" t="s">
        <v>320</v>
      </c>
      <c r="I473" t="s">
        <v>403</v>
      </c>
      <c r="J473" t="s">
        <v>325</v>
      </c>
    </row>
    <row r="474" spans="1:10">
      <c r="A474" t="s">
        <v>2749</v>
      </c>
      <c r="B474" t="s">
        <v>2750</v>
      </c>
      <c r="C474" t="s">
        <v>164</v>
      </c>
      <c r="D474" s="6">
        <f>BOM!F848</f>
        <v>1.0</v>
      </c>
      <c r="E474" s="6">
        <f>BOM!J848</f>
        <v>1</v>
      </c>
      <c r="F474" s="5">
        <f>IFERROR(G474/E474,0)</f>
        <v>170</v>
      </c>
      <c r="G474" s="5">
        <f>BOM!L848</f>
        <v>170.0</v>
      </c>
      <c r="H474" t="s">
        <v>2731</v>
      </c>
      <c r="I474" t="s">
        <v>2748</v>
      </c>
      <c r="J474" t="s">
        <v>325</v>
      </c>
    </row>
    <row r="475" spans="1:10">
      <c r="A475" t="s">
        <v>229</v>
      </c>
      <c r="B475" t="s">
        <v>230</v>
      </c>
      <c r="C475" t="s">
        <v>164</v>
      </c>
      <c r="D475" s="6">
        <f>BOM!F33</f>
        <v>180.0</v>
      </c>
      <c r="E475" s="6">
        <f>BOM!J33</f>
        <v>180</v>
      </c>
      <c r="F475" s="5">
        <f>IFERROR(G475/E475,0)</f>
        <v>2.2</v>
      </c>
      <c r="G475" s="5">
        <f>BOM!L33</f>
        <v>396.0</v>
      </c>
      <c r="H475" t="s">
        <v>195</v>
      </c>
      <c r="I475" t="s">
        <v>228</v>
      </c>
      <c r="J475" t="s">
        <v>99</v>
      </c>
    </row>
    <row r="476" spans="1:10">
      <c r="A476" t="s">
        <v>2639</v>
      </c>
      <c r="B476" t="s">
        <v>2640</v>
      </c>
      <c r="C476" t="s">
        <v>164</v>
      </c>
      <c r="D476" s="6">
        <f>BOM!F821</f>
        <v>1500.0</v>
      </c>
      <c r="E476" s="6">
        <f>BOM!J821</f>
        <v>1500</v>
      </c>
      <c r="F476" s="5">
        <f>IFERROR(G476/E476,0)</f>
        <v>0.06</v>
      </c>
      <c r="G476" s="5">
        <f>BOM!L821</f>
        <v>90.0</v>
      </c>
      <c r="H476" t="s">
        <v>2547</v>
      </c>
      <c r="I476" t="s">
        <v>2638</v>
      </c>
      <c r="J476" t="s">
        <v>325</v>
      </c>
    </row>
    <row r="477" spans="1:10">
      <c r="A477" t="s">
        <v>3049</v>
      </c>
      <c r="B477" t="s">
        <v>3050</v>
      </c>
      <c r="C477" t="s">
        <v>112</v>
      </c>
      <c r="D477" s="6">
        <f>BOM!F925</f>
        <v>250.0</v>
      </c>
      <c r="E477" s="6">
        <f>BOM!J925</f>
        <v>275</v>
      </c>
      <c r="F477" s="5">
        <f>IFERROR(G477/E477,0)</f>
        <v>9</v>
      </c>
      <c r="G477" s="5">
        <f>BOM!L925</f>
        <v>2475.0</v>
      </c>
      <c r="H477" t="s">
        <v>3048</v>
      </c>
      <c r="I477" t="s">
        <v>3047</v>
      </c>
      <c r="J477" t="s">
        <v>99</v>
      </c>
    </row>
    <row r="478" spans="1:10">
      <c r="A478" t="s">
        <v>3057</v>
      </c>
      <c r="B478" t="s">
        <v>3058</v>
      </c>
      <c r="C478" t="s">
        <v>112</v>
      </c>
      <c r="D478" s="6">
        <f>BOM!F927</f>
        <v>250.0</v>
      </c>
      <c r="E478" s="6">
        <f>BOM!J927</f>
        <v>250</v>
      </c>
      <c r="F478" s="5">
        <f>IFERROR(G478/E478,0)</f>
        <v>1.2</v>
      </c>
      <c r="G478" s="5">
        <f>BOM!L927</f>
        <v>300.0</v>
      </c>
      <c r="H478" t="s">
        <v>3048</v>
      </c>
      <c r="I478" t="s">
        <v>3056</v>
      </c>
      <c r="J478" t="s">
        <v>99</v>
      </c>
    </row>
    <row r="479" spans="1:10">
      <c r="A479" t="s">
        <v>3054</v>
      </c>
      <c r="B479" t="s">
        <v>3055</v>
      </c>
      <c r="C479" t="s">
        <v>155</v>
      </c>
      <c r="D479" s="6">
        <f>BOM!F926</f>
        <v>18.0</v>
      </c>
      <c r="E479" s="6">
        <f>BOM!J926</f>
        <v>18</v>
      </c>
      <c r="F479" s="5">
        <f>IFERROR(G479/E479,0)</f>
        <v>20</v>
      </c>
      <c r="G479" s="5">
        <f>BOM!L926</f>
        <v>360.0</v>
      </c>
      <c r="H479" t="s">
        <v>3048</v>
      </c>
      <c r="I479" t="s">
        <v>3053</v>
      </c>
      <c r="J479" t="s">
        <v>99</v>
      </c>
    </row>
    <row r="480" spans="1:10">
      <c r="A480" t="s">
        <v>982</v>
      </c>
      <c r="B480" t="s">
        <v>983</v>
      </c>
      <c r="C480" t="s">
        <v>164</v>
      </c>
      <c r="D480" s="6">
        <f>BOM!F226+BOM!F234+BOM!F242+BOM!F250+BOM!F258+BOM!F266+BOM!F276+BOM!F286+BOM!F296+BOM!F304+BOM!F312+BOM!F320</f>
        <v>20.0</v>
      </c>
      <c r="E480" s="6">
        <f>BOM!J226+BOM!J234+BOM!J242+BOM!J250+BOM!J258+BOM!J266+BOM!J276+BOM!J286+BOM!J296+BOM!J304+BOM!J312+BOM!J320</f>
        <v>20</v>
      </c>
      <c r="F480" s="5">
        <f>IFERROR(G480/E480,0)</f>
        <v>12</v>
      </c>
      <c r="G480" s="5">
        <f>BOM!L226+BOM!L234+BOM!L242+BOM!L250+BOM!L258+BOM!L266+BOM!L276+BOM!L286+BOM!L296+BOM!L304+BOM!L312+BOM!L320</f>
        <v>240.0</v>
      </c>
      <c r="H480" s="3" t="s">
        <v>3143</v>
      </c>
      <c r="I480" s="3" t="s">
        <v>3203</v>
      </c>
      <c r="J480" t="s">
        <v>325</v>
      </c>
    </row>
    <row r="481" spans="1:10">
      <c r="A481" t="s">
        <v>488</v>
      </c>
      <c r="B481" t="s">
        <v>489</v>
      </c>
      <c r="C481" t="s">
        <v>94</v>
      </c>
      <c r="D481" s="6">
        <f>BOM!F94</f>
        <v>200.0</v>
      </c>
      <c r="E481" s="6">
        <f>BOM!J94</f>
        <v>220</v>
      </c>
      <c r="F481" s="5">
        <f>IFERROR(G481/E481,0)</f>
        <v>4</v>
      </c>
      <c r="G481" s="5">
        <f>BOM!L94</f>
        <v>880.0</v>
      </c>
      <c r="H481" t="s">
        <v>414</v>
      </c>
      <c r="I481" t="s">
        <v>487</v>
      </c>
      <c r="J481" t="s">
        <v>325</v>
      </c>
    </row>
    <row r="482" spans="1:10">
      <c r="A482" t="s">
        <v>492</v>
      </c>
      <c r="B482" t="s">
        <v>493</v>
      </c>
      <c r="C482" t="s">
        <v>164</v>
      </c>
      <c r="D482" s="6">
        <f>BOM!F95</f>
        <v>14.0</v>
      </c>
      <c r="E482" s="6">
        <f>BOM!J95</f>
        <v>14</v>
      </c>
      <c r="F482" s="5">
        <f>IFERROR(G482/E482,0)</f>
        <v>12</v>
      </c>
      <c r="G482" s="5">
        <f>BOM!L95</f>
        <v>168.0</v>
      </c>
      <c r="H482" t="s">
        <v>414</v>
      </c>
      <c r="I482" t="s">
        <v>491</v>
      </c>
      <c r="J482" t="s">
        <v>325</v>
      </c>
    </row>
    <row r="483" spans="1:10">
      <c r="A483" t="s">
        <v>500</v>
      </c>
      <c r="B483" t="s">
        <v>501</v>
      </c>
      <c r="C483" t="s">
        <v>164</v>
      </c>
      <c r="D483" s="6">
        <f>BOM!F97</f>
        <v>7.0</v>
      </c>
      <c r="E483" s="6">
        <f>BOM!J97</f>
        <v>7</v>
      </c>
      <c r="F483" s="5">
        <f>IFERROR(G483/E483,0)</f>
        <v>42</v>
      </c>
      <c r="G483" s="5">
        <f>BOM!L97</f>
        <v>294.0</v>
      </c>
      <c r="H483" t="s">
        <v>414</v>
      </c>
      <c r="I483" t="s">
        <v>499</v>
      </c>
      <c r="J483" t="s">
        <v>325</v>
      </c>
    </row>
    <row r="484" spans="1:10">
      <c r="A484" t="s">
        <v>496</v>
      </c>
      <c r="B484" t="s">
        <v>497</v>
      </c>
      <c r="C484" t="s">
        <v>164</v>
      </c>
      <c r="D484" s="6">
        <f>BOM!F96</f>
        <v>7.0</v>
      </c>
      <c r="E484" s="6">
        <f>BOM!J96</f>
        <v>7</v>
      </c>
      <c r="F484" s="5">
        <f>IFERROR(G484/E484,0)</f>
        <v>22</v>
      </c>
      <c r="G484" s="5">
        <f>BOM!L96</f>
        <v>154.0</v>
      </c>
      <c r="H484" t="s">
        <v>414</v>
      </c>
      <c r="I484" t="s">
        <v>495</v>
      </c>
      <c r="J484" t="s">
        <v>325</v>
      </c>
    </row>
    <row r="485" spans="1:10">
      <c r="A485" t="s">
        <v>2856</v>
      </c>
      <c r="B485" t="s">
        <v>2857</v>
      </c>
      <c r="C485" t="s">
        <v>164</v>
      </c>
      <c r="D485" s="6">
        <f>BOM!F876</f>
        <v>80.0</v>
      </c>
      <c r="E485" s="6">
        <f>BOM!J876</f>
        <v>80</v>
      </c>
      <c r="F485" s="5">
        <f>IFERROR(G485/E485,0)</f>
        <v>0.5</v>
      </c>
      <c r="G485" s="5">
        <f>BOM!L876</f>
        <v>40.0</v>
      </c>
      <c r="H485" t="s">
        <v>2731</v>
      </c>
      <c r="I485" t="s">
        <v>2855</v>
      </c>
      <c r="J485" t="s">
        <v>325</v>
      </c>
    </row>
    <row r="486" spans="1:10">
      <c r="A486" t="s">
        <v>998</v>
      </c>
      <c r="B486" t="s">
        <v>999</v>
      </c>
      <c r="C486" t="s">
        <v>164</v>
      </c>
      <c r="D486" s="6">
        <f>BOM!F231+BOM!F239+BOM!F247+BOM!F255+BOM!F263+BOM!F271+BOM!F281+BOM!F291+BOM!F299+BOM!F307+BOM!F315+BOM!F323</f>
        <v>20.0</v>
      </c>
      <c r="E486" s="6">
        <f>BOM!J231+BOM!J239+BOM!J247+BOM!J255+BOM!J263+BOM!J271+BOM!J281+BOM!J291+BOM!J299+BOM!J307+BOM!J315+BOM!J323</f>
        <v>20</v>
      </c>
      <c r="F486" s="5">
        <f>IFERROR(G486/E486,0)</f>
        <v>7</v>
      </c>
      <c r="G486" s="5">
        <f>BOM!L231+BOM!L239+BOM!L247+BOM!L255+BOM!L263+BOM!L271+BOM!L281+BOM!L291+BOM!L299+BOM!L307+BOM!L315+BOM!L323</f>
        <v>140.0</v>
      </c>
      <c r="H486" s="3" t="s">
        <v>3143</v>
      </c>
      <c r="I486" s="3" t="s">
        <v>3204</v>
      </c>
      <c r="J486" t="s">
        <v>325</v>
      </c>
    </row>
    <row r="487" spans="1:10">
      <c r="A487" t="s">
        <v>815</v>
      </c>
      <c r="B487" t="s">
        <v>816</v>
      </c>
      <c r="C487" t="s">
        <v>155</v>
      </c>
      <c r="D487" s="6">
        <f>BOM!F177</f>
        <v>213.0</v>
      </c>
      <c r="E487" s="6">
        <f>BOM!J177</f>
        <v>231</v>
      </c>
      <c r="F487" s="5">
        <f>IFERROR(G487/E487,0)</f>
        <v>12.5</v>
      </c>
      <c r="G487" s="5">
        <f>BOM!L177</f>
        <v>2887.5</v>
      </c>
      <c r="H487" t="s">
        <v>784</v>
      </c>
      <c r="I487" t="s">
        <v>814</v>
      </c>
      <c r="J487" t="s">
        <v>99</v>
      </c>
    </row>
    <row r="488" spans="1:10">
      <c r="A488" t="s">
        <v>827</v>
      </c>
      <c r="B488" t="s">
        <v>828</v>
      </c>
      <c r="C488" t="s">
        <v>94</v>
      </c>
      <c r="D488" s="6">
        <f>BOM!F180</f>
        <v>800.0</v>
      </c>
      <c r="E488" s="6">
        <f>BOM!J180</f>
        <v>840</v>
      </c>
      <c r="F488" s="5">
        <f>IFERROR(G488/E488,0)</f>
        <v>1.4</v>
      </c>
      <c r="G488" s="5">
        <f>BOM!L180</f>
        <v>1176.0</v>
      </c>
      <c r="H488" t="s">
        <v>784</v>
      </c>
      <c r="I488" t="s">
        <v>826</v>
      </c>
      <c r="J488" t="s">
        <v>99</v>
      </c>
    </row>
    <row r="489" spans="1:10">
      <c r="A489" t="s">
        <v>363</v>
      </c>
      <c r="B489" t="s">
        <v>364</v>
      </c>
      <c r="C489" t="s">
        <v>164</v>
      </c>
      <c r="D489" s="6">
        <f>BOM!F64</f>
        <v>6500.0</v>
      </c>
      <c r="E489" s="6">
        <f>BOM!J64</f>
        <v>7000</v>
      </c>
      <c r="F489" s="5">
        <f>IFERROR(G489/E489,0)</f>
        <v>0.075</v>
      </c>
      <c r="G489" s="5">
        <f>BOM!L64</f>
        <v>525.0</v>
      </c>
      <c r="H489" t="s">
        <v>320</v>
      </c>
      <c r="I489" t="s">
        <v>362</v>
      </c>
      <c r="J489" t="s">
        <v>325</v>
      </c>
    </row>
    <row r="490" spans="1:10">
      <c r="A490" t="s">
        <v>2741</v>
      </c>
      <c r="B490" t="s">
        <v>2742</v>
      </c>
      <c r="C490" t="s">
        <v>164</v>
      </c>
      <c r="D490" s="6">
        <f>BOM!F846</f>
        <v>1.0</v>
      </c>
      <c r="E490" s="6">
        <f>BOM!J846</f>
        <v>1</v>
      </c>
      <c r="F490" s="5">
        <f>IFERROR(G490/E490,0)</f>
        <v>180</v>
      </c>
      <c r="G490" s="5">
        <f>BOM!L846</f>
        <v>180.0</v>
      </c>
      <c r="H490" t="s">
        <v>2731</v>
      </c>
      <c r="I490" t="s">
        <v>2740</v>
      </c>
      <c r="J490" t="s">
        <v>325</v>
      </c>
    </row>
    <row r="491" spans="1:10">
      <c r="A491" t="s">
        <v>2328</v>
      </c>
      <c r="B491" t="s">
        <v>2329</v>
      </c>
      <c r="C491" t="s">
        <v>164</v>
      </c>
      <c r="D491" s="6">
        <f>BOM!F691+BOM!F697+BOM!F703+BOM!F709+BOM!F715+BOM!F721+BOM!F729+BOM!F736+BOM!F742+BOM!F747+BOM!F754+BOM!F760+BOM!F766+BOM!F772+BOM!F777+BOM!F781+BOM!F785+BOM!F790+BOM!F795</f>
        <v>48.0</v>
      </c>
      <c r="E491" s="6">
        <f>BOM!J691+BOM!J697+BOM!J703+BOM!J709+BOM!J715+BOM!J721+BOM!J729+BOM!J736+BOM!J742+BOM!J747+BOM!J754+BOM!J760+BOM!J766+BOM!J772+BOM!J777+BOM!J781+BOM!J785+BOM!J790+BOM!J795</f>
        <v>48</v>
      </c>
      <c r="F491" s="5">
        <f>IFERROR(G491/E491,0)</f>
        <v>4.5</v>
      </c>
      <c r="G491" s="5">
        <f>BOM!L691+BOM!L697+BOM!L703+BOM!L709+BOM!L715+BOM!L721+BOM!L729+BOM!L736+BOM!L742+BOM!L747+BOM!L754+BOM!L760+BOM!L766+BOM!L772+BOM!L777+BOM!L781+BOM!L785+BOM!L790+BOM!L795</f>
        <v>216.0</v>
      </c>
      <c r="H491" s="3" t="s">
        <v>3205</v>
      </c>
      <c r="I491" s="3" t="s">
        <v>3206</v>
      </c>
      <c r="J491" t="s">
        <v>325</v>
      </c>
    </row>
    <row r="492" spans="1:10">
      <c r="A492" t="s">
        <v>2395</v>
      </c>
      <c r="B492" t="s">
        <v>2396</v>
      </c>
      <c r="C492" t="s">
        <v>164</v>
      </c>
      <c r="D492" s="6">
        <f>BOM!F722+BOM!F730+BOM!F737+BOM!F786+BOM!F791</f>
        <v>14.0</v>
      </c>
      <c r="E492" s="6">
        <f>BOM!J722+BOM!J730+BOM!J737+BOM!J786+BOM!J791</f>
        <v>14</v>
      </c>
      <c r="F492" s="5">
        <f>IFERROR(G492/E492,0)</f>
        <v>8</v>
      </c>
      <c r="G492" s="5">
        <f>BOM!L722+BOM!L730+BOM!L737+BOM!L786+BOM!L791</f>
        <v>112.0</v>
      </c>
      <c r="H492" t="s">
        <v>3207</v>
      </c>
      <c r="I492" t="s">
        <v>3208</v>
      </c>
      <c r="J492" t="s">
        <v>325</v>
      </c>
    </row>
    <row r="493" spans="1:10">
      <c r="A493" t="s">
        <v>2548</v>
      </c>
      <c r="B493" t="s">
        <v>2549</v>
      </c>
      <c r="C493" t="s">
        <v>164</v>
      </c>
      <c r="D493" s="6">
        <f>BOM!F798</f>
        <v>20.0</v>
      </c>
      <c r="E493" s="6">
        <f>BOM!J798</f>
        <v>20</v>
      </c>
      <c r="F493" s="5">
        <f>IFERROR(G493/E493,0)</f>
        <v>4</v>
      </c>
      <c r="G493" s="5">
        <f>BOM!L798</f>
        <v>80.0</v>
      </c>
      <c r="H493" t="s">
        <v>2547</v>
      </c>
      <c r="I493" t="s">
        <v>2546</v>
      </c>
      <c r="J493" t="s">
        <v>325</v>
      </c>
    </row>
    <row r="494" spans="1:10">
      <c r="A494" t="s">
        <v>2553</v>
      </c>
      <c r="B494" t="s">
        <v>2554</v>
      </c>
      <c r="C494" t="s">
        <v>164</v>
      </c>
      <c r="D494" s="6">
        <f>BOM!F799</f>
        <v>14.0</v>
      </c>
      <c r="E494" s="6">
        <f>BOM!J799</f>
        <v>14</v>
      </c>
      <c r="F494" s="5">
        <f>IFERROR(G494/E494,0)</f>
        <v>6</v>
      </c>
      <c r="G494" s="5">
        <f>BOM!L799</f>
        <v>84.0</v>
      </c>
      <c r="H494" t="s">
        <v>2547</v>
      </c>
      <c r="I494" t="s">
        <v>2552</v>
      </c>
      <c r="J494" t="s">
        <v>325</v>
      </c>
    </row>
    <row r="495" spans="1:10">
      <c r="A495" t="s">
        <v>2557</v>
      </c>
      <c r="B495" t="s">
        <v>2558</v>
      </c>
      <c r="C495" t="s">
        <v>164</v>
      </c>
      <c r="D495" s="6">
        <f>BOM!F800</f>
        <v>6.0</v>
      </c>
      <c r="E495" s="6">
        <f>BOM!J800</f>
        <v>6</v>
      </c>
      <c r="F495" s="5">
        <f>IFERROR(G495/E495,0)</f>
        <v>8</v>
      </c>
      <c r="G495" s="5">
        <f>BOM!L800</f>
        <v>48.0</v>
      </c>
      <c r="H495" t="s">
        <v>2547</v>
      </c>
      <c r="I495" t="s">
        <v>2556</v>
      </c>
      <c r="J495" t="s">
        <v>325</v>
      </c>
    </row>
    <row r="496" spans="1:10">
      <c r="A496" t="s">
        <v>2561</v>
      </c>
      <c r="B496" t="s">
        <v>2562</v>
      </c>
      <c r="C496" t="s">
        <v>164</v>
      </c>
      <c r="D496" s="6">
        <f>BOM!F801</f>
        <v>20.0</v>
      </c>
      <c r="E496" s="6">
        <f>BOM!J801</f>
        <v>20</v>
      </c>
      <c r="F496" s="5">
        <f>IFERROR(G496/E496,0)</f>
        <v>1.2</v>
      </c>
      <c r="G496" s="5">
        <f>BOM!L801</f>
        <v>24.0</v>
      </c>
      <c r="H496" t="s">
        <v>2547</v>
      </c>
      <c r="I496" t="s">
        <v>2560</v>
      </c>
      <c r="J496" t="s">
        <v>325</v>
      </c>
    </row>
    <row r="497" spans="1:10">
      <c r="A497" t="s">
        <v>2565</v>
      </c>
      <c r="B497" t="s">
        <v>2566</v>
      </c>
      <c r="C497" t="s">
        <v>164</v>
      </c>
      <c r="D497" s="6">
        <f>BOM!F802</f>
        <v>14.0</v>
      </c>
      <c r="E497" s="6">
        <f>BOM!J802</f>
        <v>14</v>
      </c>
      <c r="F497" s="5">
        <f>IFERROR(G497/E497,0)</f>
        <v>2</v>
      </c>
      <c r="G497" s="5">
        <f>BOM!L802</f>
        <v>28.0</v>
      </c>
      <c r="H497" t="s">
        <v>2547</v>
      </c>
      <c r="I497" t="s">
        <v>2564</v>
      </c>
      <c r="J497" t="s">
        <v>325</v>
      </c>
    </row>
    <row r="498" spans="1:10">
      <c r="A498" t="s">
        <v>2568</v>
      </c>
      <c r="B498" t="s">
        <v>2569</v>
      </c>
      <c r="C498" t="s">
        <v>164</v>
      </c>
      <c r="D498" s="6">
        <f>BOM!F803</f>
        <v>6.0</v>
      </c>
      <c r="E498" s="6">
        <f>BOM!J803</f>
        <v>6</v>
      </c>
      <c r="F498" s="5">
        <f>IFERROR(G498/E498,0)</f>
        <v>3</v>
      </c>
      <c r="G498" s="5">
        <f>BOM!L803</f>
        <v>18.0</v>
      </c>
      <c r="H498" t="s">
        <v>2547</v>
      </c>
      <c r="I498" t="s">
        <v>2567</v>
      </c>
      <c r="J498" t="s">
        <v>325</v>
      </c>
    </row>
    <row r="499" spans="1:10">
      <c r="A499" t="s">
        <v>420</v>
      </c>
      <c r="B499" t="s">
        <v>421</v>
      </c>
      <c r="C499" t="s">
        <v>112</v>
      </c>
      <c r="D499" s="6">
        <f>BOM!F77</f>
        <v>3912.0</v>
      </c>
      <c r="E499" s="6">
        <f>BOM!J77</f>
        <v>4128</v>
      </c>
      <c r="F499" s="5">
        <f>IFERROR(G499/E499,0)</f>
        <v>2.1</v>
      </c>
      <c r="G499" s="5">
        <f>BOM!L77</f>
        <v>8668.8</v>
      </c>
      <c r="H499" t="s">
        <v>414</v>
      </c>
      <c r="I499" t="s">
        <v>419</v>
      </c>
      <c r="J499" t="s">
        <v>325</v>
      </c>
    </row>
    <row r="500" spans="1:10">
      <c r="A500" t="s">
        <v>2945</v>
      </c>
      <c r="B500" t="s">
        <v>2946</v>
      </c>
      <c r="C500" t="s">
        <v>1378</v>
      </c>
      <c r="D500" s="6">
        <f>BOM!F900</f>
        <v>1.0</v>
      </c>
      <c r="E500" s="6">
        <f>BOM!J900</f>
        <v>1</v>
      </c>
      <c r="F500" s="5">
        <f>IFERROR(G500/E500,0)</f>
        <v>250</v>
      </c>
      <c r="G500" s="5">
        <f>BOM!L900</f>
        <v>250.0</v>
      </c>
      <c r="H500" t="s">
        <v>2930</v>
      </c>
      <c r="I500" t="s">
        <v>2944</v>
      </c>
      <c r="J500" t="s">
        <v>99</v>
      </c>
    </row>
    <row r="501" spans="1:10">
      <c r="A501" t="s">
        <v>440</v>
      </c>
      <c r="B501" t="s">
        <v>441</v>
      </c>
      <c r="C501" t="s">
        <v>94</v>
      </c>
      <c r="D501" s="6">
        <f>BOM!F82</f>
        <v>278.0</v>
      </c>
      <c r="E501" s="6">
        <f>BOM!J82</f>
        <v>300</v>
      </c>
      <c r="F501" s="5">
        <f>IFERROR(G501/E501,0)</f>
        <v>2.1</v>
      </c>
      <c r="G501" s="5">
        <f>BOM!L82</f>
        <v>630.0</v>
      </c>
      <c r="H501" t="s">
        <v>414</v>
      </c>
      <c r="I501" t="s">
        <v>439</v>
      </c>
      <c r="J501" t="s">
        <v>325</v>
      </c>
    </row>
    <row r="502" spans="1:10">
      <c r="A502" t="s">
        <v>133</v>
      </c>
      <c r="B502" t="s">
        <v>134</v>
      </c>
      <c r="C502" t="s">
        <v>112</v>
      </c>
      <c r="D502" s="6">
        <f>BOM!F10</f>
        <v>3797.0</v>
      </c>
      <c r="E502" s="6">
        <f>BOM!J10</f>
        <v>3797</v>
      </c>
      <c r="F502" s="5">
        <f>IFERROR(G502/E502,0)</f>
        <v>0.32</v>
      </c>
      <c r="G502" s="5">
        <f>BOM!L10</f>
        <v>1215.04</v>
      </c>
      <c r="H502" t="s">
        <v>91</v>
      </c>
      <c r="I502" t="s">
        <v>132</v>
      </c>
      <c r="J502" t="s">
        <v>99</v>
      </c>
    </row>
    <row r="503" spans="1:10">
      <c r="A503" t="s">
        <v>396</v>
      </c>
      <c r="B503" t="s">
        <v>397</v>
      </c>
      <c r="C503" t="s">
        <v>112</v>
      </c>
      <c r="D503" s="6">
        <f>BOM!F72</f>
        <v>3912.0</v>
      </c>
      <c r="E503" s="6">
        <f>BOM!J72</f>
        <v>4108</v>
      </c>
      <c r="F503" s="5">
        <f>IFERROR(G503/E503,0)</f>
        <v>0.45</v>
      </c>
      <c r="G503" s="5">
        <f>BOM!L72</f>
        <v>1848.6</v>
      </c>
      <c r="H503" t="s">
        <v>320</v>
      </c>
      <c r="I503" t="s">
        <v>395</v>
      </c>
      <c r="J503" t="s">
        <v>325</v>
      </c>
    </row>
    <row r="504" spans="1:10">
      <c r="A504" t="s">
        <v>2078</v>
      </c>
      <c r="B504" t="s">
        <v>2079</v>
      </c>
      <c r="C504" t="s">
        <v>164</v>
      </c>
      <c r="D504" s="6">
        <f>BOM!F612</f>
        <v>1.0</v>
      </c>
      <c r="E504" s="6">
        <f>BOM!J612</f>
        <v>1</v>
      </c>
      <c r="F504" s="5">
        <f>IFERROR(G504/E504,0)</f>
        <v>180</v>
      </c>
      <c r="G504" s="5">
        <f>BOM!L612</f>
        <v>180.0</v>
      </c>
      <c r="H504" t="s">
        <v>2043</v>
      </c>
      <c r="I504" t="s">
        <v>2077</v>
      </c>
      <c r="J504" t="s">
        <v>325</v>
      </c>
    </row>
    <row r="505" spans="1:10">
      <c r="A505" t="s">
        <v>847</v>
      </c>
      <c r="B505" t="s">
        <v>848</v>
      </c>
      <c r="C505" t="s">
        <v>155</v>
      </c>
      <c r="D505" s="6">
        <f>BOM!F185</f>
        <v>63.0</v>
      </c>
      <c r="E505" s="6">
        <f>BOM!J185</f>
        <v>67</v>
      </c>
      <c r="F505" s="5">
        <f>IFERROR(G505/E505,0)</f>
        <v>28</v>
      </c>
      <c r="G505" s="5">
        <f>BOM!L185</f>
        <v>1876.0</v>
      </c>
      <c r="H505" t="s">
        <v>784</v>
      </c>
      <c r="I505" t="s">
        <v>846</v>
      </c>
      <c r="J505" t="s">
        <v>99</v>
      </c>
    </row>
    <row r="506" spans="1:10">
      <c r="A506" t="s">
        <v>241</v>
      </c>
      <c r="B506" t="s">
        <v>242</v>
      </c>
      <c r="C506" t="s">
        <v>243</v>
      </c>
      <c r="D506" s="6">
        <f>BOM!F36</f>
        <v>40.0</v>
      </c>
      <c r="E506" s="6">
        <f>BOM!J36</f>
        <v>40</v>
      </c>
      <c r="F506" s="5">
        <f>IFERROR(G506/E506,0)</f>
        <v>2.5</v>
      </c>
      <c r="G506" s="5">
        <f>BOM!L36</f>
        <v>100.0</v>
      </c>
      <c r="H506" t="s">
        <v>195</v>
      </c>
      <c r="I506" t="s">
        <v>240</v>
      </c>
      <c r="J506" t="s">
        <v>99</v>
      </c>
    </row>
    <row r="507" spans="1:10">
      <c r="A507" t="s">
        <v>428</v>
      </c>
      <c r="B507" t="s">
        <v>429</v>
      </c>
      <c r="C507" t="s">
        <v>112</v>
      </c>
      <c r="D507" s="6">
        <f>BOM!F79</f>
        <v>4746.0</v>
      </c>
      <c r="E507" s="6">
        <f>BOM!J79</f>
        <v>6000</v>
      </c>
      <c r="F507" s="5">
        <f>IFERROR(G507/E507,0)</f>
        <v>1.15</v>
      </c>
      <c r="G507" s="5">
        <f>BOM!L79</f>
        <v>6900.0</v>
      </c>
      <c r="H507" t="s">
        <v>414</v>
      </c>
      <c r="I507" t="s">
        <v>427</v>
      </c>
      <c r="J507" t="s">
        <v>325</v>
      </c>
    </row>
    <row r="508" spans="1:10">
      <c r="A508" t="s">
        <v>367</v>
      </c>
      <c r="B508" t="s">
        <v>368</v>
      </c>
      <c r="C508" t="s">
        <v>164</v>
      </c>
      <c r="D508" s="6">
        <f>BOM!F65</f>
        <v>474.0</v>
      </c>
      <c r="E508" s="6">
        <f>BOM!J65</f>
        <v>500</v>
      </c>
      <c r="F508" s="5">
        <f>IFERROR(G508/E508,0)</f>
        <v>0.8</v>
      </c>
      <c r="G508" s="5">
        <f>BOM!L65</f>
        <v>400.0</v>
      </c>
      <c r="H508" t="s">
        <v>320</v>
      </c>
      <c r="I508" t="s">
        <v>366</v>
      </c>
      <c r="J508" t="s">
        <v>325</v>
      </c>
    </row>
    <row r="509" spans="1:10">
      <c r="A509" t="s">
        <v>1989</v>
      </c>
      <c r="B509" t="s">
        <v>1990</v>
      </c>
      <c r="C509" t="s">
        <v>164</v>
      </c>
      <c r="D509" s="6">
        <f>BOM!F591</f>
        <v>14.0</v>
      </c>
      <c r="E509" s="6">
        <f>BOM!J591</f>
        <v>14</v>
      </c>
      <c r="F509" s="5">
        <f>IFERROR(G509/E509,0)</f>
        <v>48</v>
      </c>
      <c r="G509" s="5">
        <f>BOM!L591</f>
        <v>672.0</v>
      </c>
      <c r="H509" t="s">
        <v>1988</v>
      </c>
      <c r="I509" t="s">
        <v>1987</v>
      </c>
      <c r="J509" t="s">
        <v>325</v>
      </c>
    </row>
    <row r="510" spans="1:10">
      <c r="A510" t="s">
        <v>989</v>
      </c>
      <c r="B510" t="s">
        <v>990</v>
      </c>
      <c r="C510" t="s">
        <v>164</v>
      </c>
      <c r="D510" s="6">
        <f>BOM!F228+BOM!F236+BOM!F244+BOM!F252+BOM!F260+BOM!F268+BOM!F278+BOM!F288</f>
        <v>8.0</v>
      </c>
      <c r="E510" s="6">
        <f>BOM!J228+BOM!J236+BOM!J244+BOM!J252+BOM!J260+BOM!J268+BOM!J278+BOM!J288</f>
        <v>8</v>
      </c>
      <c r="F510" s="5">
        <f>IFERROR(G510/E510,0)</f>
        <v>15</v>
      </c>
      <c r="G510" s="5">
        <f>BOM!L228+BOM!L236+BOM!L244+BOM!L252+BOM!L260+BOM!L268+BOM!L278+BOM!L288</f>
        <v>120.0</v>
      </c>
      <c r="H510" s="3" t="s">
        <v>3129</v>
      </c>
      <c r="I510" t="s">
        <v>3209</v>
      </c>
      <c r="J510" t="s">
        <v>325</v>
      </c>
    </row>
    <row r="511" spans="1:10">
      <c r="A511" t="s">
        <v>992</v>
      </c>
      <c r="B511" t="s">
        <v>993</v>
      </c>
      <c r="C511" t="s">
        <v>164</v>
      </c>
      <c r="D511" s="6">
        <f>BOM!F229+BOM!F237+BOM!F245+BOM!F253+BOM!F261+BOM!F269+BOM!F279+BOM!F289</f>
        <v>8.0</v>
      </c>
      <c r="E511" s="6">
        <f>BOM!J229+BOM!J237+BOM!J245+BOM!J253+BOM!J261+BOM!J269+BOM!J279+BOM!J289</f>
        <v>8</v>
      </c>
      <c r="F511" s="5">
        <f>IFERROR(G511/E511,0)</f>
        <v>3</v>
      </c>
      <c r="G511" s="5">
        <f>BOM!L229+BOM!L237+BOM!L245+BOM!L253+BOM!L261+BOM!L269+BOM!L279+BOM!L289</f>
        <v>24.0</v>
      </c>
      <c r="H511" s="3" t="s">
        <v>3129</v>
      </c>
      <c r="I511" t="s">
        <v>3210</v>
      </c>
      <c r="J511" t="s">
        <v>325</v>
      </c>
    </row>
    <row r="512" spans="1:10">
      <c r="A512" t="s">
        <v>162</v>
      </c>
      <c r="B512" t="s">
        <v>163</v>
      </c>
      <c r="C512" t="s">
        <v>164</v>
      </c>
      <c r="D512" s="6">
        <f>BOM!F17</f>
        <v>1.0</v>
      </c>
      <c r="E512" s="6">
        <f>BOM!J17</f>
        <v>1</v>
      </c>
      <c r="F512" s="5">
        <f>IFERROR(G512/E512,0)</f>
        <v>550</v>
      </c>
      <c r="G512" s="5">
        <f>BOM!L17</f>
        <v>550.0</v>
      </c>
      <c r="H512" t="s">
        <v>91</v>
      </c>
      <c r="I512" t="s">
        <v>161</v>
      </c>
      <c r="J512" t="s">
        <v>99</v>
      </c>
    </row>
    <row r="513" spans="1:10">
      <c r="A513" t="s">
        <v>101</v>
      </c>
      <c r="B513" t="s">
        <v>102</v>
      </c>
      <c r="C513" t="s">
        <v>94</v>
      </c>
      <c r="D513" s="6">
        <f>BOM!F3</f>
        <v>100.0</v>
      </c>
      <c r="E513" s="6">
        <f>BOM!J3</f>
        <v>100</v>
      </c>
      <c r="F513" s="5">
        <f>IFERROR(G513/E513,0)</f>
        <v>1.4</v>
      </c>
      <c r="G513" s="5">
        <f>BOM!L3</f>
        <v>140.0</v>
      </c>
      <c r="H513" t="s">
        <v>91</v>
      </c>
      <c r="I513" t="s">
        <v>100</v>
      </c>
      <c r="J513" t="s">
        <v>99</v>
      </c>
    </row>
    <row r="514" spans="1:10">
      <c r="A514" t="s">
        <v>889</v>
      </c>
      <c r="B514" t="s">
        <v>890</v>
      </c>
      <c r="C514" t="s">
        <v>164</v>
      </c>
      <c r="D514" s="6">
        <f>BOM!F196</f>
        <v>5000.0</v>
      </c>
      <c r="E514" s="6">
        <f>BOM!J196</f>
        <v>5000</v>
      </c>
      <c r="F514" s="5">
        <f>IFERROR(G514/E514,0)</f>
        <v>0.012</v>
      </c>
      <c r="G514" s="5">
        <f>BOM!L196</f>
        <v>60.0</v>
      </c>
      <c r="H514" t="s">
        <v>784</v>
      </c>
      <c r="I514" t="s">
        <v>888</v>
      </c>
      <c r="J514" t="s">
        <v>99</v>
      </c>
    </row>
    <row r="515" spans="1:10">
      <c r="A515" t="s">
        <v>321</v>
      </c>
      <c r="B515" t="s">
        <v>322</v>
      </c>
      <c r="C515" t="s">
        <v>112</v>
      </c>
      <c r="D515" s="6">
        <f>BOM!F54</f>
        <v>3912.0</v>
      </c>
      <c r="E515" s="6">
        <f>BOM!J54</f>
        <v>3912</v>
      </c>
      <c r="F515" s="5">
        <f>IFERROR(G515/E515,0)</f>
        <v>7.25</v>
      </c>
      <c r="G515" s="5">
        <f>BOM!L54</f>
        <v>28362.0</v>
      </c>
      <c r="H515" t="s">
        <v>320</v>
      </c>
      <c r="I515" t="s">
        <v>319</v>
      </c>
      <c r="J515" t="s">
        <v>325</v>
      </c>
    </row>
    <row r="516" spans="1:10">
      <c r="A516" t="s">
        <v>327</v>
      </c>
      <c r="B516" t="s">
        <v>328</v>
      </c>
      <c r="C516" t="s">
        <v>107</v>
      </c>
      <c r="D516" s="6">
        <f>BOM!F55</f>
        <v>1.0</v>
      </c>
      <c r="E516" s="6">
        <f>BOM!J55</f>
        <v>1</v>
      </c>
      <c r="F516" s="5">
        <f>IFERROR(G516/E516,0)</f>
        <v>2200</v>
      </c>
      <c r="G516" s="5">
        <f>BOM!L55</f>
        <v>2200.0</v>
      </c>
      <c r="H516" t="s">
        <v>320</v>
      </c>
      <c r="I516" t="s">
        <v>326</v>
      </c>
      <c r="J516" t="s">
        <v>325</v>
      </c>
    </row>
    <row r="517" spans="1:10">
      <c r="A517" t="s">
        <v>1225</v>
      </c>
      <c r="B517" t="s">
        <v>1226</v>
      </c>
      <c r="C517" t="s">
        <v>164</v>
      </c>
      <c r="D517" s="6">
        <f>BOM!F360</f>
        <v>1.0</v>
      </c>
      <c r="E517" s="6">
        <f>BOM!J360</f>
        <v>1</v>
      </c>
      <c r="F517" s="5">
        <f>IFERROR(G517/E517,0)</f>
        <v>650</v>
      </c>
      <c r="G517" s="5">
        <f>BOM!L360</f>
        <v>650.0</v>
      </c>
      <c r="H517" t="s">
        <v>1216</v>
      </c>
      <c r="I517" t="s">
        <v>1224</v>
      </c>
      <c r="J517" t="s">
        <v>325</v>
      </c>
    </row>
    <row r="518" spans="1:10">
      <c r="A518" t="s">
        <v>1205</v>
      </c>
      <c r="B518" t="s">
        <v>1206</v>
      </c>
      <c r="C518" t="s">
        <v>164</v>
      </c>
      <c r="D518" s="6">
        <f>BOM!F351</f>
        <v>1.0</v>
      </c>
      <c r="E518" s="6">
        <f>BOM!J351</f>
        <v>1</v>
      </c>
      <c r="F518" s="5">
        <f>IFERROR(G518/E518,0)</f>
        <v>850</v>
      </c>
      <c r="G518" s="5">
        <f>BOM!L351</f>
        <v>850.0</v>
      </c>
      <c r="H518" t="s">
        <v>1200</v>
      </c>
      <c r="I518" t="s">
        <v>1204</v>
      </c>
      <c r="J518" t="s">
        <v>325</v>
      </c>
    </row>
    <row r="519" spans="1:10">
      <c r="A519" t="s">
        <v>1201</v>
      </c>
      <c r="B519" t="s">
        <v>1202</v>
      </c>
      <c r="C519" t="s">
        <v>164</v>
      </c>
      <c r="D519" s="6">
        <f>BOM!F350</f>
        <v>1.0</v>
      </c>
      <c r="E519" s="6">
        <f>BOM!J350</f>
        <v>1</v>
      </c>
      <c r="F519" s="5">
        <f>IFERROR(G519/E519,0)</f>
        <v>1400</v>
      </c>
      <c r="G519" s="5">
        <f>BOM!L350</f>
        <v>1400.0</v>
      </c>
      <c r="H519" t="s">
        <v>1200</v>
      </c>
      <c r="I519" t="s">
        <v>1199</v>
      </c>
      <c r="J519" t="s">
        <v>325</v>
      </c>
    </row>
    <row r="520" spans="1:10">
      <c r="A520" t="s">
        <v>1230</v>
      </c>
      <c r="B520" t="s">
        <v>1231</v>
      </c>
      <c r="C520" t="s">
        <v>164</v>
      </c>
      <c r="D520" s="6">
        <f>BOM!F363</f>
        <v>1.0</v>
      </c>
      <c r="E520" s="6">
        <f>BOM!J363</f>
        <v>1</v>
      </c>
      <c r="F520" s="5">
        <f>IFERROR(G520/E520,0)</f>
        <v>45</v>
      </c>
      <c r="G520" s="5">
        <f>BOM!L363</f>
        <v>45.0</v>
      </c>
      <c r="H520" t="s">
        <v>1216</v>
      </c>
      <c r="I520" t="s">
        <v>1229</v>
      </c>
      <c r="J520" t="s">
        <v>325</v>
      </c>
    </row>
    <row r="521" spans="1:10">
      <c r="A521" t="s">
        <v>1211</v>
      </c>
      <c r="B521" t="s">
        <v>1212</v>
      </c>
      <c r="C521" t="s">
        <v>164</v>
      </c>
      <c r="D521" s="6">
        <f>BOM!F353+BOM!F362</f>
        <v>2.0</v>
      </c>
      <c r="E521" s="6">
        <f>BOM!J353+BOM!J362</f>
        <v>2</v>
      </c>
      <c r="F521" s="5">
        <f>IFERROR(G521/E521,0)</f>
        <v>10</v>
      </c>
      <c r="G521" s="5">
        <f>BOM!L353+BOM!L362</f>
        <v>20.0</v>
      </c>
      <c r="H521" t="s">
        <v>3211</v>
      </c>
      <c r="I521" t="s">
        <v>3212</v>
      </c>
      <c r="J521" t="s">
        <v>325</v>
      </c>
    </row>
    <row r="522" spans="1:10">
      <c r="A522" t="s">
        <v>1208</v>
      </c>
      <c r="B522" t="s">
        <v>1209</v>
      </c>
      <c r="C522" t="s">
        <v>164</v>
      </c>
      <c r="D522" s="6">
        <f>BOM!F352+BOM!F361</f>
        <v>2.0</v>
      </c>
      <c r="E522" s="6">
        <f>BOM!J352+BOM!J361</f>
        <v>2</v>
      </c>
      <c r="F522" s="5">
        <f>IFERROR(G522/E522,0)</f>
        <v>70</v>
      </c>
      <c r="G522" s="5">
        <f>BOM!L352+BOM!L361</f>
        <v>140.0</v>
      </c>
      <c r="H522" t="s">
        <v>3211</v>
      </c>
      <c r="I522" t="s">
        <v>3213</v>
      </c>
      <c r="J522" t="s">
        <v>325</v>
      </c>
    </row>
    <row r="523" spans="1:10">
      <c r="A523" t="s">
        <v>2082</v>
      </c>
      <c r="B523" t="s">
        <v>2083</v>
      </c>
      <c r="C523" t="s">
        <v>94</v>
      </c>
      <c r="D523" s="6">
        <f>BOM!F613</f>
        <v>125.0</v>
      </c>
      <c r="E523" s="6">
        <f>BOM!J613</f>
        <v>250</v>
      </c>
      <c r="F523" s="5">
        <f>IFERROR(G523/E523,0)</f>
        <v>0.61092</v>
      </c>
      <c r="G523" s="5">
        <f>BOM!L613</f>
        <v>152.73</v>
      </c>
      <c r="H523" t="s">
        <v>2043</v>
      </c>
      <c r="I523" t="s">
        <v>2081</v>
      </c>
      <c r="J523" t="s">
        <v>325</v>
      </c>
    </row>
    <row r="524" spans="1:10">
      <c r="A524" t="s">
        <v>1368</v>
      </c>
      <c r="B524" t="s">
        <v>1369</v>
      </c>
      <c r="C524" t="s">
        <v>164</v>
      </c>
      <c r="D524" s="6">
        <f>BOM!F409</f>
        <v>4.0</v>
      </c>
      <c r="E524" s="6">
        <f>BOM!J409</f>
        <v>4</v>
      </c>
      <c r="F524" s="5">
        <f>IFERROR(G524/E524,0)</f>
        <v>45</v>
      </c>
      <c r="G524" s="5">
        <f>BOM!L409</f>
        <v>180.0</v>
      </c>
      <c r="H524" t="s">
        <v>1313</v>
      </c>
      <c r="I524" t="s">
        <v>1367</v>
      </c>
      <c r="J524" t="s">
        <v>325</v>
      </c>
    </row>
    <row r="525" spans="1:10">
      <c r="A525" t="s">
        <v>2460</v>
      </c>
      <c r="B525" t="s">
        <v>2461</v>
      </c>
      <c r="C525" t="s">
        <v>164</v>
      </c>
      <c r="D525" s="6">
        <f>BOM!F753+BOM!F759+BOM!F765+BOM!F771</f>
        <v>6.0</v>
      </c>
      <c r="E525" s="6">
        <f>BOM!J753+BOM!J759+BOM!J765+BOM!J771</f>
        <v>6</v>
      </c>
      <c r="F525" s="5">
        <f>IFERROR(G525/E525,0)</f>
        <v>95</v>
      </c>
      <c r="G525" s="5">
        <f>BOM!L753+BOM!L759+BOM!L765+BOM!L771</f>
        <v>570.0</v>
      </c>
      <c r="H525" t="s">
        <v>3214</v>
      </c>
      <c r="I525" t="s">
        <v>3215</v>
      </c>
      <c r="J525" t="s">
        <v>325</v>
      </c>
    </row>
    <row r="526" spans="1:10">
      <c r="A526" t="s">
        <v>217</v>
      </c>
      <c r="B526" t="s">
        <v>218</v>
      </c>
      <c r="C526" t="s">
        <v>112</v>
      </c>
      <c r="D526" s="6">
        <f>BOM!F30</f>
        <v>3797.0</v>
      </c>
      <c r="E526" s="6">
        <f>BOM!J30</f>
        <v>6000</v>
      </c>
      <c r="F526" s="5">
        <f>IFERROR(G526/E526,0)</f>
        <v>0.065</v>
      </c>
      <c r="G526" s="5">
        <f>BOM!L30</f>
        <v>390.0</v>
      </c>
      <c r="H526" t="s">
        <v>195</v>
      </c>
      <c r="I526" t="s">
        <v>216</v>
      </c>
      <c r="J526" t="s">
        <v>99</v>
      </c>
    </row>
    <row r="527" spans="1:10">
      <c r="A527" t="s">
        <v>221</v>
      </c>
      <c r="B527" t="s">
        <v>222</v>
      </c>
      <c r="C527" t="s">
        <v>94</v>
      </c>
      <c r="D527" s="6">
        <f>BOM!F31</f>
        <v>720.0</v>
      </c>
      <c r="E527" s="6">
        <f>BOM!J31</f>
        <v>900</v>
      </c>
      <c r="F527" s="5">
        <f>IFERROR(G527/E527,0)</f>
        <v>0.08</v>
      </c>
      <c r="G527" s="5">
        <f>BOM!L31</f>
        <v>72.0</v>
      </c>
      <c r="H527" t="s">
        <v>195</v>
      </c>
      <c r="I527" t="s">
        <v>220</v>
      </c>
      <c r="J527" t="s">
        <v>99</v>
      </c>
    </row>
    <row r="528" spans="1:10">
      <c r="A528" t="s">
        <v>1716</v>
      </c>
      <c r="B528" t="s">
        <v>1717</v>
      </c>
      <c r="C528" t="s">
        <v>164</v>
      </c>
      <c r="D528" s="6">
        <f>BOM!F507</f>
        <v>4.0</v>
      </c>
      <c r="E528" s="6">
        <f>BOM!J507</f>
        <v>4</v>
      </c>
      <c r="F528" s="5">
        <f>IFERROR(G528/E528,0)</f>
        <v>45</v>
      </c>
      <c r="G528" s="5">
        <f>BOM!L507</f>
        <v>180.0</v>
      </c>
      <c r="H528" t="s">
        <v>1674</v>
      </c>
      <c r="I528" t="s">
        <v>1715</v>
      </c>
      <c r="J528" t="s">
        <v>325</v>
      </c>
    </row>
    <row r="529" spans="1:10">
      <c r="A529" t="s">
        <v>290</v>
      </c>
      <c r="B529" t="s">
        <v>291</v>
      </c>
      <c r="C529" t="s">
        <v>94</v>
      </c>
      <c r="D529" s="6">
        <f>BOM!F47</f>
        <v>1344.0</v>
      </c>
      <c r="E529" s="6">
        <f>BOM!J47</f>
        <v>1480</v>
      </c>
      <c r="F529" s="5">
        <f>IFERROR(G529/E529,0)</f>
        <v>0.95</v>
      </c>
      <c r="G529" s="5">
        <f>BOM!L47</f>
        <v>1406.0</v>
      </c>
      <c r="H529" t="s">
        <v>268</v>
      </c>
      <c r="I529" t="s">
        <v>289</v>
      </c>
      <c r="J529" t="s">
        <v>99</v>
      </c>
    </row>
    <row r="530" spans="1:10">
      <c r="A530" t="s">
        <v>1719</v>
      </c>
      <c r="B530" t="s">
        <v>1720</v>
      </c>
      <c r="C530" t="s">
        <v>164</v>
      </c>
      <c r="D530" s="6">
        <f>BOM!F508</f>
        <v>8.0</v>
      </c>
      <c r="E530" s="6">
        <f>BOM!J508</f>
        <v>8</v>
      </c>
      <c r="F530" s="5">
        <f>IFERROR(G530/E530,0)</f>
        <v>12</v>
      </c>
      <c r="G530" s="5">
        <f>BOM!L508</f>
        <v>96.0</v>
      </c>
      <c r="H530" t="s">
        <v>1674</v>
      </c>
      <c r="I530" t="s">
        <v>1718</v>
      </c>
      <c r="J530" t="s">
        <v>325</v>
      </c>
    </row>
    <row r="531" spans="1:10">
      <c r="A531" t="s">
        <v>400</v>
      </c>
      <c r="B531" t="s">
        <v>401</v>
      </c>
      <c r="C531" t="s">
        <v>112</v>
      </c>
      <c r="D531" s="6">
        <f>BOM!F73</f>
        <v>2389.083</v>
      </c>
      <c r="E531" s="6">
        <f>BOM!J73</f>
        <v>2509</v>
      </c>
      <c r="F531" s="5">
        <f>IFERROR(G531/E531,0)</f>
        <v>0.95</v>
      </c>
      <c r="G531" s="5">
        <f>BOM!L73</f>
        <v>2383.55</v>
      </c>
      <c r="H531" t="s">
        <v>320</v>
      </c>
      <c r="I531" t="s">
        <v>399</v>
      </c>
      <c r="J531" t="s">
        <v>325</v>
      </c>
    </row>
    <row r="532" spans="1:10">
      <c r="A532" t="s">
        <v>859</v>
      </c>
      <c r="B532" t="s">
        <v>860</v>
      </c>
      <c r="C532" t="s">
        <v>112</v>
      </c>
      <c r="D532" s="6">
        <f>BOM!F188</f>
        <v>600.0</v>
      </c>
      <c r="E532" s="6">
        <f>BOM!J188</f>
        <v>672</v>
      </c>
      <c r="F532" s="5">
        <f>IFERROR(G532/E532,0)</f>
        <v>6</v>
      </c>
      <c r="G532" s="5">
        <f>BOM!L188</f>
        <v>4032.0</v>
      </c>
      <c r="H532" t="s">
        <v>784</v>
      </c>
      <c r="I532" t="s">
        <v>858</v>
      </c>
      <c r="J532" t="s">
        <v>99</v>
      </c>
    </row>
    <row r="533" spans="1:10">
      <c r="A533" t="s">
        <v>2924</v>
      </c>
      <c r="B533" t="s">
        <v>2925</v>
      </c>
      <c r="C533" t="s">
        <v>164</v>
      </c>
      <c r="D533" s="6">
        <f>BOM!F895</f>
        <v>1.0</v>
      </c>
      <c r="E533" s="6">
        <f>BOM!J895</f>
        <v>1</v>
      </c>
      <c r="F533" s="5">
        <f>IFERROR(G533/E533,0)</f>
        <v>850</v>
      </c>
      <c r="G533" s="5">
        <f>BOM!L895</f>
        <v>850.0</v>
      </c>
      <c r="H533" t="s">
        <v>2900</v>
      </c>
      <c r="I533" t="s">
        <v>2923</v>
      </c>
      <c r="J533" t="s">
        <v>99</v>
      </c>
    </row>
    <row r="534" spans="1:10">
      <c r="A534" t="s">
        <v>3093</v>
      </c>
      <c r="B534" t="s">
        <v>3094</v>
      </c>
      <c r="C534" t="s">
        <v>1378</v>
      </c>
      <c r="D534" s="6">
        <f>BOM!F938</f>
        <v>1.0</v>
      </c>
      <c r="E534" s="6">
        <f>BOM!J938</f>
        <v>1</v>
      </c>
      <c r="F534" s="5">
        <f>IFERROR(G534/E534,0)</f>
        <v>120</v>
      </c>
      <c r="G534" s="5">
        <f>BOM!L938</f>
        <v>120.0</v>
      </c>
      <c r="H534" t="s">
        <v>3060</v>
      </c>
      <c r="I534" t="s">
        <v>3092</v>
      </c>
      <c r="J534" t="s">
        <v>325</v>
      </c>
    </row>
    <row r="535" spans="1:10">
      <c r="A535" t="s">
        <v>306</v>
      </c>
      <c r="B535" t="s">
        <v>307</v>
      </c>
      <c r="C535" t="s">
        <v>112</v>
      </c>
      <c r="D535" s="6">
        <f>BOM!F51</f>
        <v>556.0</v>
      </c>
      <c r="E535" s="6">
        <f>BOM!J51</f>
        <v>584</v>
      </c>
      <c r="F535" s="5">
        <f>IFERROR(G535/E535,0)</f>
        <v>0.65</v>
      </c>
      <c r="G535" s="5">
        <f>BOM!L51</f>
        <v>379.6</v>
      </c>
      <c r="H535" t="s">
        <v>268</v>
      </c>
      <c r="I535" t="s">
        <v>305</v>
      </c>
      <c r="J535" t="s">
        <v>99</v>
      </c>
    </row>
    <row r="536" spans="1:10">
      <c r="A536" t="s">
        <v>306</v>
      </c>
      <c r="B536" t="s">
        <v>871</v>
      </c>
      <c r="C536" t="s">
        <v>112</v>
      </c>
      <c r="D536" s="6">
        <f>BOM!F191</f>
        <v>700.0</v>
      </c>
      <c r="E536" s="6">
        <f>BOM!J191</f>
        <v>770</v>
      </c>
      <c r="F536" s="5">
        <f>IFERROR(G536/E536,0)</f>
        <v>1.5</v>
      </c>
      <c r="G536" s="5">
        <f>BOM!L191</f>
        <v>1155.0</v>
      </c>
      <c r="H536" t="s">
        <v>784</v>
      </c>
      <c r="I536" t="s">
        <v>870</v>
      </c>
      <c r="J536" t="s">
        <v>99</v>
      </c>
    </row>
    <row r="537" spans="1:10">
      <c r="A537" t="s">
        <v>1095</v>
      </c>
      <c r="B537" t="s">
        <v>1096</v>
      </c>
      <c r="C537" t="s">
        <v>164</v>
      </c>
      <c r="D537" s="6">
        <f>BOM!F292+BOM!F300+BOM!F308+BOM!F316</f>
        <v>4.0</v>
      </c>
      <c r="E537" s="6">
        <f>BOM!J292+BOM!J300+BOM!J308+BOM!J316</f>
        <v>4</v>
      </c>
      <c r="F537" s="5">
        <f>IFERROR(G537/E537,0)</f>
        <v>300</v>
      </c>
      <c r="G537" s="5">
        <f>BOM!L292+BOM!L300+BOM!L308+BOM!L316</f>
        <v>1200.0</v>
      </c>
      <c r="H537" t="s">
        <v>3149</v>
      </c>
      <c r="I537" t="s">
        <v>3216</v>
      </c>
      <c r="J537" t="s">
        <v>325</v>
      </c>
    </row>
    <row r="538" spans="1:10">
      <c r="A538" t="s">
        <v>1105</v>
      </c>
      <c r="B538" t="s">
        <v>1106</v>
      </c>
      <c r="C538" t="s">
        <v>164</v>
      </c>
      <c r="D538" s="6">
        <f>BOM!F295+BOM!F303+BOM!F311+BOM!F319</f>
        <v>4.0</v>
      </c>
      <c r="E538" s="6">
        <f>BOM!J295+BOM!J303+BOM!J311+BOM!J319</f>
        <v>4</v>
      </c>
      <c r="F538" s="5">
        <f>IFERROR(G538/E538,0)</f>
        <v>6</v>
      </c>
      <c r="G538" s="5">
        <f>BOM!L295+BOM!L303+BOM!L311+BOM!L319</f>
        <v>24.0</v>
      </c>
      <c r="H538" t="s">
        <v>3149</v>
      </c>
      <c r="I538" t="s">
        <v>3217</v>
      </c>
      <c r="J538" t="s">
        <v>325</v>
      </c>
    </row>
    <row r="539" spans="1:10">
      <c r="A539" t="s">
        <v>1102</v>
      </c>
      <c r="B539" t="s">
        <v>1103</v>
      </c>
      <c r="C539" t="s">
        <v>164</v>
      </c>
      <c r="D539" s="6">
        <f>BOM!F294+BOM!F302+BOM!F310+BOM!F318</f>
        <v>4.0</v>
      </c>
      <c r="E539" s="6">
        <f>BOM!J294+BOM!J302+BOM!J310+BOM!J318</f>
        <v>4</v>
      </c>
      <c r="F539" s="5">
        <f>IFERROR(G539/E539,0)</f>
        <v>9</v>
      </c>
      <c r="G539" s="5">
        <f>BOM!L294+BOM!L302+BOM!L310+BOM!L318</f>
        <v>36.0</v>
      </c>
      <c r="H539" t="s">
        <v>3149</v>
      </c>
      <c r="I539" t="s">
        <v>3218</v>
      </c>
      <c r="J539" t="s">
        <v>325</v>
      </c>
    </row>
    <row r="540" spans="1:10">
      <c r="A540" t="s">
        <v>1109</v>
      </c>
      <c r="B540" t="s">
        <v>1110</v>
      </c>
      <c r="C540" t="s">
        <v>164</v>
      </c>
      <c r="D540" s="6">
        <f>BOM!F297+BOM!F305+BOM!F313+BOM!F321</f>
        <v>4.0</v>
      </c>
      <c r="E540" s="6">
        <f>BOM!J297+BOM!J305+BOM!J313+BOM!J321</f>
        <v>4</v>
      </c>
      <c r="F540" s="5">
        <f>IFERROR(G540/E540,0)</f>
        <v>9</v>
      </c>
      <c r="G540" s="5">
        <f>BOM!L297+BOM!L305+BOM!L313+BOM!L321</f>
        <v>36.0</v>
      </c>
      <c r="H540" t="s">
        <v>3149</v>
      </c>
      <c r="I540" t="s">
        <v>3219</v>
      </c>
      <c r="J540" t="s">
        <v>325</v>
      </c>
    </row>
    <row r="541" spans="1:10">
      <c r="A541" t="s">
        <v>867</v>
      </c>
      <c r="B541" t="s">
        <v>868</v>
      </c>
      <c r="C541" t="s">
        <v>155</v>
      </c>
      <c r="D541" s="6">
        <f>BOM!F190</f>
        <v>6.0</v>
      </c>
      <c r="E541" s="6">
        <f>BOM!J190</f>
        <v>7</v>
      </c>
      <c r="F541" s="5">
        <f>IFERROR(G541/E541,0)</f>
        <v>38</v>
      </c>
      <c r="G541" s="5">
        <f>BOM!L190</f>
        <v>266.0</v>
      </c>
      <c r="H541" t="s">
        <v>784</v>
      </c>
      <c r="I541" t="s">
        <v>866</v>
      </c>
      <c r="J541" t="s">
        <v>99</v>
      </c>
    </row>
    <row r="542" spans="1:10">
      <c r="A542" t="s">
        <v>1314</v>
      </c>
      <c r="B542" t="s">
        <v>1315</v>
      </c>
      <c r="C542" t="s">
        <v>164</v>
      </c>
      <c r="D542" s="6">
        <f>BOM!F396</f>
        <v>1.0</v>
      </c>
      <c r="E542" s="6">
        <f>BOM!J396</f>
        <v>1</v>
      </c>
      <c r="F542" s="5">
        <f>IFERROR(G542/E542,0)</f>
        <v>1400</v>
      </c>
      <c r="G542" s="5">
        <f>BOM!L396</f>
        <v>1400.0</v>
      </c>
      <c r="H542" t="s">
        <v>1313</v>
      </c>
      <c r="I542" t="s">
        <v>1312</v>
      </c>
      <c r="J542" t="s">
        <v>325</v>
      </c>
    </row>
    <row r="543" spans="1:10">
      <c r="A543" t="s">
        <v>1352</v>
      </c>
      <c r="B543" t="s">
        <v>1353</v>
      </c>
      <c r="C543" t="s">
        <v>164</v>
      </c>
      <c r="D543" s="6">
        <f>BOM!F405</f>
        <v>1.0</v>
      </c>
      <c r="E543" s="6">
        <f>BOM!J405</f>
        <v>1</v>
      </c>
      <c r="F543" s="5">
        <f>IFERROR(G543/E543,0)</f>
        <v>550</v>
      </c>
      <c r="G543" s="5">
        <f>BOM!L405</f>
        <v>550.0</v>
      </c>
      <c r="H543" t="s">
        <v>1313</v>
      </c>
      <c r="I543" t="s">
        <v>1351</v>
      </c>
      <c r="J543" t="s">
        <v>325</v>
      </c>
    </row>
    <row r="544" spans="1:10">
      <c r="A544" t="s">
        <v>1328</v>
      </c>
      <c r="B544" t="s">
        <v>1329</v>
      </c>
      <c r="C544" t="s">
        <v>164</v>
      </c>
      <c r="D544" s="6">
        <f>BOM!F399</f>
        <v>1.0</v>
      </c>
      <c r="E544" s="6">
        <f>BOM!J399</f>
        <v>1</v>
      </c>
      <c r="F544" s="5">
        <f>IFERROR(G544/E544,0)</f>
        <v>22</v>
      </c>
      <c r="G544" s="5">
        <f>BOM!L399</f>
        <v>22.0</v>
      </c>
      <c r="H544" t="s">
        <v>1313</v>
      </c>
      <c r="I544" t="s">
        <v>1327</v>
      </c>
      <c r="J544" t="s">
        <v>325</v>
      </c>
    </row>
    <row r="545" spans="1:10">
      <c r="A545" t="s">
        <v>3075</v>
      </c>
      <c r="B545" t="s">
        <v>3076</v>
      </c>
      <c r="C545" t="s">
        <v>1378</v>
      </c>
      <c r="D545" s="6">
        <f>BOM!F932</f>
        <v>1.0</v>
      </c>
      <c r="E545" s="6">
        <f>BOM!J932</f>
        <v>1</v>
      </c>
      <c r="F545" s="5">
        <f>IFERROR(G545/E545,0)</f>
        <v>120</v>
      </c>
      <c r="G545" s="5">
        <f>BOM!L932</f>
        <v>120.0</v>
      </c>
      <c r="H545" t="s">
        <v>3060</v>
      </c>
      <c r="I545" t="s">
        <v>3074</v>
      </c>
      <c r="J545" t="s">
        <v>325</v>
      </c>
    </row>
    <row r="546" spans="1:10">
      <c r="A546" t="s">
        <v>3072</v>
      </c>
      <c r="B546" t="s">
        <v>3073</v>
      </c>
      <c r="C546" t="s">
        <v>164</v>
      </c>
      <c r="D546" s="6">
        <f>BOM!F931</f>
        <v>1.0</v>
      </c>
      <c r="E546" s="6">
        <f>BOM!J931</f>
        <v>1</v>
      </c>
      <c r="F546" s="5">
        <f>IFERROR(G546/E546,0)</f>
        <v>25</v>
      </c>
      <c r="G546" s="5">
        <f>BOM!L931</f>
        <v>25.0</v>
      </c>
      <c r="H546" t="s">
        <v>3060</v>
      </c>
      <c r="I546" t="s">
        <v>3071</v>
      </c>
      <c r="J546" t="s">
        <v>325</v>
      </c>
    </row>
    <row r="547" spans="1:10">
      <c r="A547" t="s">
        <v>1332</v>
      </c>
      <c r="B547" t="s">
        <v>1333</v>
      </c>
      <c r="C547" t="s">
        <v>164</v>
      </c>
      <c r="D547" s="6">
        <f>BOM!F400</f>
        <v>2.0</v>
      </c>
      <c r="E547" s="6">
        <f>BOM!J400</f>
        <v>2</v>
      </c>
      <c r="F547" s="5">
        <f>IFERROR(G547/E547,0)</f>
        <v>28</v>
      </c>
      <c r="G547" s="5">
        <f>BOM!L400</f>
        <v>56.0</v>
      </c>
      <c r="H547" t="s">
        <v>1313</v>
      </c>
      <c r="I547" t="s">
        <v>1331</v>
      </c>
      <c r="J547" t="s">
        <v>325</v>
      </c>
    </row>
    <row r="548" spans="1:10">
      <c r="A548" t="s">
        <v>1324</v>
      </c>
      <c r="B548" t="s">
        <v>1325</v>
      </c>
      <c r="C548" t="s">
        <v>164</v>
      </c>
      <c r="D548" s="6">
        <f>BOM!F398</f>
        <v>1.0</v>
      </c>
      <c r="E548" s="6">
        <f>BOM!J398</f>
        <v>1</v>
      </c>
      <c r="F548" s="5">
        <f>IFERROR(G548/E548,0)</f>
        <v>70</v>
      </c>
      <c r="G548" s="5">
        <f>BOM!L398</f>
        <v>70.0</v>
      </c>
      <c r="H548" t="s">
        <v>1313</v>
      </c>
      <c r="I548" t="s">
        <v>1323</v>
      </c>
      <c r="J548" t="s">
        <v>325</v>
      </c>
    </row>
    <row r="549" spans="1:10">
      <c r="A549" t="s">
        <v>2833</v>
      </c>
      <c r="B549" t="s">
        <v>2834</v>
      </c>
      <c r="C549" t="s">
        <v>94</v>
      </c>
      <c r="D549" s="6">
        <f>BOM!F870</f>
        <v>60.0</v>
      </c>
      <c r="E549" s="6">
        <f>BOM!J870</f>
        <v>60</v>
      </c>
      <c r="F549" s="5">
        <f>IFERROR(G549/E549,0)</f>
        <v>0.85</v>
      </c>
      <c r="G549" s="5">
        <f>BOM!L870</f>
        <v>51.0</v>
      </c>
      <c r="H549" t="s">
        <v>2731</v>
      </c>
      <c r="I549" t="s">
        <v>2832</v>
      </c>
      <c r="J549" t="s">
        <v>325</v>
      </c>
    </row>
    <row r="550" spans="1:10">
      <c r="A550" t="s">
        <v>2837</v>
      </c>
      <c r="B550" t="s">
        <v>2838</v>
      </c>
      <c r="C550" t="s">
        <v>94</v>
      </c>
      <c r="D550" s="6">
        <f>BOM!F871</f>
        <v>30.0</v>
      </c>
      <c r="E550" s="6">
        <f>BOM!J871</f>
        <v>30</v>
      </c>
      <c r="F550" s="5">
        <f>IFERROR(G550/E550,0)</f>
        <v>0.45</v>
      </c>
      <c r="G550" s="5">
        <f>BOM!L871</f>
        <v>13.5</v>
      </c>
      <c r="H550" t="s">
        <v>2731</v>
      </c>
      <c r="I550" t="s">
        <v>2836</v>
      </c>
      <c r="J550" t="s">
        <v>325</v>
      </c>
    </row>
    <row r="551" spans="1:10">
      <c r="A551" t="s">
        <v>1320</v>
      </c>
      <c r="B551" t="s">
        <v>1321</v>
      </c>
      <c r="C551" t="s">
        <v>164</v>
      </c>
      <c r="D551" s="6">
        <f>BOM!F397</f>
        <v>1.0</v>
      </c>
      <c r="E551" s="6">
        <f>BOM!J397</f>
        <v>1</v>
      </c>
      <c r="F551" s="5">
        <f>IFERROR(G551/E551,0)</f>
        <v>45</v>
      </c>
      <c r="G551" s="5">
        <f>BOM!L397</f>
        <v>45.0</v>
      </c>
      <c r="H551" t="s">
        <v>1313</v>
      </c>
      <c r="I551" t="s">
        <v>1319</v>
      </c>
      <c r="J551" t="s">
        <v>325</v>
      </c>
    </row>
    <row r="552" spans="1:10">
      <c r="A552" t="s">
        <v>1348</v>
      </c>
      <c r="B552" t="s">
        <v>1349</v>
      </c>
      <c r="C552" t="s">
        <v>164</v>
      </c>
      <c r="D552" s="6">
        <f>BOM!F404</f>
        <v>1.0</v>
      </c>
      <c r="E552" s="6">
        <f>BOM!J404</f>
        <v>1</v>
      </c>
      <c r="F552" s="5">
        <f>IFERROR(G552/E552,0)</f>
        <v>28</v>
      </c>
      <c r="G552" s="5">
        <f>BOM!L404</f>
        <v>28.0</v>
      </c>
      <c r="H552" t="s">
        <v>1313</v>
      </c>
      <c r="I552" t="s">
        <v>1347</v>
      </c>
      <c r="J552" t="s">
        <v>325</v>
      </c>
    </row>
    <row r="553" spans="1:10">
      <c r="A553" t="s">
        <v>3061</v>
      </c>
      <c r="B553" t="s">
        <v>3062</v>
      </c>
      <c r="C553" t="s">
        <v>164</v>
      </c>
      <c r="D553" s="6">
        <f>BOM!F928</f>
        <v>3.0</v>
      </c>
      <c r="E553" s="6">
        <f>BOM!J928</f>
        <v>3</v>
      </c>
      <c r="F553" s="5">
        <f>IFERROR(G553/E553,0)</f>
        <v>8</v>
      </c>
      <c r="G553" s="5">
        <f>BOM!L928</f>
        <v>24.0</v>
      </c>
      <c r="H553" t="s">
        <v>3060</v>
      </c>
      <c r="I553" t="s">
        <v>3059</v>
      </c>
      <c r="J553" t="s">
        <v>325</v>
      </c>
    </row>
    <row r="554" spans="1:10">
      <c r="A554" t="s">
        <v>3069</v>
      </c>
      <c r="B554" t="s">
        <v>3070</v>
      </c>
      <c r="C554" t="s">
        <v>164</v>
      </c>
      <c r="D554" s="6">
        <f>BOM!F930</f>
        <v>1.0</v>
      </c>
      <c r="E554" s="6">
        <f>BOM!J930</f>
        <v>1</v>
      </c>
      <c r="F554" s="5">
        <f>IFERROR(G554/E554,0)</f>
        <v>28</v>
      </c>
      <c r="G554" s="5">
        <f>BOM!L930</f>
        <v>28.0</v>
      </c>
      <c r="H554" t="s">
        <v>3060</v>
      </c>
      <c r="I554" t="s">
        <v>3068</v>
      </c>
      <c r="J554" t="s">
        <v>325</v>
      </c>
    </row>
    <row r="555" spans="1:10">
      <c r="A555" t="s">
        <v>1340</v>
      </c>
      <c r="B555" t="s">
        <v>1341</v>
      </c>
      <c r="C555" t="s">
        <v>164</v>
      </c>
      <c r="D555" s="6">
        <f>BOM!F402</f>
        <v>1.0</v>
      </c>
      <c r="E555" s="6">
        <f>BOM!J402</f>
        <v>1</v>
      </c>
      <c r="F555" s="5">
        <f>IFERROR(G555/E555,0)</f>
        <v>170</v>
      </c>
      <c r="G555" s="5">
        <f>BOM!L402</f>
        <v>170.0</v>
      </c>
      <c r="H555" t="s">
        <v>1313</v>
      </c>
      <c r="I555" t="s">
        <v>1339</v>
      </c>
      <c r="J555" t="s">
        <v>325</v>
      </c>
    </row>
    <row r="556" spans="1:10">
      <c r="A556" t="s">
        <v>3066</v>
      </c>
      <c r="B556" t="s">
        <v>3067</v>
      </c>
      <c r="C556" t="s">
        <v>164</v>
      </c>
      <c r="D556" s="6">
        <f>BOM!F929</f>
        <v>4.0</v>
      </c>
      <c r="E556" s="6">
        <f>BOM!J929</f>
        <v>4</v>
      </c>
      <c r="F556" s="5">
        <f>IFERROR(G556/E556,0)</f>
        <v>12</v>
      </c>
      <c r="G556" s="5">
        <f>BOM!L929</f>
        <v>48.0</v>
      </c>
      <c r="H556" t="s">
        <v>3060</v>
      </c>
      <c r="I556" t="s">
        <v>3065</v>
      </c>
      <c r="J556" t="s">
        <v>325</v>
      </c>
    </row>
    <row r="557" spans="1:10">
      <c r="A557" t="s">
        <v>1336</v>
      </c>
      <c r="B557" t="s">
        <v>1337</v>
      </c>
      <c r="C557" t="s">
        <v>164</v>
      </c>
      <c r="D557" s="6">
        <f>BOM!F401</f>
        <v>2.0</v>
      </c>
      <c r="E557" s="6">
        <f>BOM!J401</f>
        <v>2</v>
      </c>
      <c r="F557" s="5">
        <f>IFERROR(G557/E557,0)</f>
        <v>22</v>
      </c>
      <c r="G557" s="5">
        <f>BOM!L401</f>
        <v>44.0</v>
      </c>
      <c r="H557" t="s">
        <v>1313</v>
      </c>
      <c r="I557" t="s">
        <v>1335</v>
      </c>
      <c r="J557" t="s">
        <v>325</v>
      </c>
    </row>
    <row r="558" spans="1:10">
      <c r="A558" t="s">
        <v>513</v>
      </c>
      <c r="B558" t="s">
        <v>514</v>
      </c>
      <c r="C558" t="s">
        <v>164</v>
      </c>
      <c r="D558" s="6">
        <f>BOM!F100</f>
        <v>1.0</v>
      </c>
      <c r="E558" s="6">
        <f>BOM!J100</f>
        <v>1</v>
      </c>
      <c r="F558" s="5">
        <f>IFERROR(G558/E558,0)</f>
        <v>650</v>
      </c>
      <c r="G558" s="5">
        <f>BOM!L100</f>
        <v>650.0</v>
      </c>
      <c r="H558" t="s">
        <v>512</v>
      </c>
      <c r="I558" t="s">
        <v>511</v>
      </c>
      <c r="J558" t="s">
        <v>325</v>
      </c>
    </row>
    <row r="559" spans="1:10">
      <c r="A559" t="s">
        <v>520</v>
      </c>
      <c r="B559" t="s">
        <v>521</v>
      </c>
      <c r="C559" t="s">
        <v>164</v>
      </c>
      <c r="D559" s="6">
        <f>BOM!F101</f>
        <v>4.0</v>
      </c>
      <c r="E559" s="6">
        <f>BOM!J101</f>
        <v>4</v>
      </c>
      <c r="F559" s="5">
        <f>IFERROR(G559/E559,0)</f>
        <v>1170</v>
      </c>
      <c r="G559" s="5">
        <f>BOM!L101</f>
        <v>4680.0</v>
      </c>
      <c r="H559" t="s">
        <v>519</v>
      </c>
      <c r="I559" t="s">
        <v>518</v>
      </c>
      <c r="J559" t="s">
        <v>325</v>
      </c>
    </row>
    <row r="560" spans="1:10">
      <c r="A560" t="s">
        <v>525</v>
      </c>
      <c r="B560" t="s">
        <v>526</v>
      </c>
      <c r="C560" t="s">
        <v>164</v>
      </c>
      <c r="D560" s="6">
        <f>BOM!F102</f>
        <v>2.0</v>
      </c>
      <c r="E560" s="6">
        <f>BOM!J102</f>
        <v>2</v>
      </c>
      <c r="F560" s="5">
        <f>IFERROR(G560/E560,0)</f>
        <v>780</v>
      </c>
      <c r="G560" s="5">
        <f>BOM!L102</f>
        <v>1560.0</v>
      </c>
      <c r="H560" t="s">
        <v>524</v>
      </c>
      <c r="I560" t="s">
        <v>523</v>
      </c>
      <c r="J560" t="s">
        <v>325</v>
      </c>
    </row>
    <row r="561" spans="1:10">
      <c r="A561" t="s">
        <v>530</v>
      </c>
      <c r="B561" t="s">
        <v>531</v>
      </c>
      <c r="C561" t="s">
        <v>164</v>
      </c>
      <c r="D561" s="6">
        <f>BOM!F103</f>
        <v>4.0</v>
      </c>
      <c r="E561" s="6">
        <f>BOM!J103</f>
        <v>4</v>
      </c>
      <c r="F561" s="5">
        <f>IFERROR(G561/E561,0)</f>
        <v>600</v>
      </c>
      <c r="G561" s="5">
        <f>BOM!L103</f>
        <v>2400.0</v>
      </c>
      <c r="H561" t="s">
        <v>529</v>
      </c>
      <c r="I561" t="s">
        <v>528</v>
      </c>
      <c r="J561" t="s">
        <v>325</v>
      </c>
    </row>
    <row r="562" spans="1:10">
      <c r="A562" t="s">
        <v>535</v>
      </c>
      <c r="B562" t="s">
        <v>536</v>
      </c>
      <c r="C562" t="s">
        <v>164</v>
      </c>
      <c r="D562" s="6">
        <f>BOM!F104</f>
        <v>1.0</v>
      </c>
      <c r="E562" s="6">
        <f>BOM!J104</f>
        <v>1</v>
      </c>
      <c r="F562" s="5">
        <f>IFERROR(G562/E562,0)</f>
        <v>1002.0833333333334</v>
      </c>
      <c r="G562" s="5">
        <f>BOM!L104</f>
        <v>1002.08</v>
      </c>
      <c r="H562" t="s">
        <v>534</v>
      </c>
      <c r="I562" t="s">
        <v>533</v>
      </c>
      <c r="J562" t="s">
        <v>325</v>
      </c>
    </row>
    <row r="563" spans="1:10">
      <c r="A563" t="s">
        <v>540</v>
      </c>
      <c r="B563" t="s">
        <v>541</v>
      </c>
      <c r="C563" t="s">
        <v>164</v>
      </c>
      <c r="D563" s="6">
        <f>BOM!F105</f>
        <v>2.0</v>
      </c>
      <c r="E563" s="6">
        <f>BOM!J105</f>
        <v>2</v>
      </c>
      <c r="F563" s="5">
        <f>IFERROR(G563/E563,0)</f>
        <v>1040</v>
      </c>
      <c r="G563" s="5">
        <f>BOM!L105</f>
        <v>2080.0</v>
      </c>
      <c r="H563" t="s">
        <v>539</v>
      </c>
      <c r="I563" t="s">
        <v>538</v>
      </c>
      <c r="J563" t="s">
        <v>325</v>
      </c>
    </row>
    <row r="564" spans="1:10">
      <c r="A564" t="s">
        <v>545</v>
      </c>
      <c r="B564" t="s">
        <v>546</v>
      </c>
      <c r="C564" t="s">
        <v>164</v>
      </c>
      <c r="D564" s="6">
        <f>BOM!F106</f>
        <v>1.0</v>
      </c>
      <c r="E564" s="6">
        <f>BOM!J106</f>
        <v>1</v>
      </c>
      <c r="F564" s="5">
        <f>IFERROR(G564/E564,0)</f>
        <v>1072.5</v>
      </c>
      <c r="G564" s="5">
        <f>BOM!L106</f>
        <v>1072.5</v>
      </c>
      <c r="H564" t="s">
        <v>544</v>
      </c>
      <c r="I564" t="s">
        <v>543</v>
      </c>
      <c r="J564" t="s">
        <v>325</v>
      </c>
    </row>
    <row r="565" spans="1:10">
      <c r="A565" t="s">
        <v>550</v>
      </c>
      <c r="B565" t="s">
        <v>551</v>
      </c>
      <c r="C565" t="s">
        <v>164</v>
      </c>
      <c r="D565" s="6">
        <f>BOM!F107</f>
        <v>1.0</v>
      </c>
      <c r="E565" s="6">
        <f>BOM!J107</f>
        <v>1</v>
      </c>
      <c r="F565" s="5">
        <f>IFERROR(G565/E565,0)</f>
        <v>1040</v>
      </c>
      <c r="G565" s="5">
        <f>BOM!L107</f>
        <v>1040.0</v>
      </c>
      <c r="H565" t="s">
        <v>549</v>
      </c>
      <c r="I565" t="s">
        <v>548</v>
      </c>
      <c r="J565" t="s">
        <v>325</v>
      </c>
    </row>
    <row r="566" spans="1:10">
      <c r="A566" t="s">
        <v>555</v>
      </c>
      <c r="B566" t="s">
        <v>556</v>
      </c>
      <c r="C566" t="s">
        <v>164</v>
      </c>
      <c r="D566" s="6">
        <f>BOM!F108</f>
        <v>2.0</v>
      </c>
      <c r="E566" s="6">
        <f>BOM!J108</f>
        <v>2</v>
      </c>
      <c r="F566" s="5">
        <f>IFERROR(G566/E566,0)</f>
        <v>1451.6666666666665</v>
      </c>
      <c r="G566" s="5">
        <f>BOM!L108</f>
        <v>2903.33</v>
      </c>
      <c r="H566" t="s">
        <v>554</v>
      </c>
      <c r="I566" t="s">
        <v>553</v>
      </c>
      <c r="J566" t="s">
        <v>325</v>
      </c>
    </row>
    <row r="567" spans="1:10">
      <c r="A567" t="s">
        <v>2918</v>
      </c>
      <c r="B567" t="s">
        <v>2919</v>
      </c>
      <c r="C567" t="s">
        <v>164</v>
      </c>
      <c r="D567" s="6">
        <f>BOM!F893</f>
        <v>1.0</v>
      </c>
      <c r="E567" s="6">
        <f>BOM!J893</f>
        <v>1</v>
      </c>
      <c r="F567" s="5">
        <f>IFERROR(G567/E567,0)</f>
        <v>600</v>
      </c>
      <c r="G567" s="5">
        <f>BOM!L893</f>
        <v>600.0</v>
      </c>
      <c r="H567" t="s">
        <v>2900</v>
      </c>
      <c r="I567" t="s">
        <v>2917</v>
      </c>
      <c r="J567" t="s">
        <v>99</v>
      </c>
    </row>
    <row r="568" spans="1:10">
      <c r="A568" t="s">
        <v>2647</v>
      </c>
      <c r="B568" t="s">
        <v>2648</v>
      </c>
      <c r="C568" t="s">
        <v>164</v>
      </c>
      <c r="D568" s="6">
        <f>BOM!F823</f>
        <v>1200.0</v>
      </c>
      <c r="E568" s="6">
        <f>BOM!J823</f>
        <v>1200</v>
      </c>
      <c r="F568" s="5">
        <f>IFERROR(G568/E568,0)</f>
        <v>0.12</v>
      </c>
      <c r="G568" s="5">
        <f>BOM!L823</f>
        <v>144.0</v>
      </c>
      <c r="H568" t="s">
        <v>2547</v>
      </c>
      <c r="I568" t="s">
        <v>2646</v>
      </c>
      <c r="J568" t="s">
        <v>325</v>
      </c>
    </row>
    <row r="569" spans="1:10">
      <c r="A569" t="s">
        <v>1269</v>
      </c>
      <c r="B569" t="s">
        <v>1270</v>
      </c>
      <c r="C569" t="s">
        <v>164</v>
      </c>
      <c r="D569" s="6">
        <f>BOM!F377</f>
        <v>1.0</v>
      </c>
      <c r="E569" s="6">
        <f>BOM!J377</f>
        <v>1</v>
      </c>
      <c r="F569" s="5">
        <f>IFERROR(G569/E569,0)</f>
        <v>95</v>
      </c>
      <c r="G569" s="5">
        <f>BOM!L377</f>
        <v>95.0</v>
      </c>
      <c r="H569" t="s">
        <v>1268</v>
      </c>
      <c r="I569" t="s">
        <v>1267</v>
      </c>
      <c r="J569" t="s">
        <v>325</v>
      </c>
    </row>
    <row r="570" spans="1:10">
      <c r="A570" t="s">
        <v>1279</v>
      </c>
      <c r="B570" t="s">
        <v>1280</v>
      </c>
      <c r="C570" t="s">
        <v>164</v>
      </c>
      <c r="D570" s="6">
        <f>BOM!F380</f>
        <v>1.0</v>
      </c>
      <c r="E570" s="6">
        <f>BOM!J380</f>
        <v>1</v>
      </c>
      <c r="F570" s="5">
        <f>IFERROR(G570/E570,0)</f>
        <v>45</v>
      </c>
      <c r="G570" s="5">
        <f>BOM!L380</f>
        <v>45.0</v>
      </c>
      <c r="H570" t="s">
        <v>1268</v>
      </c>
      <c r="I570" t="s">
        <v>1278</v>
      </c>
      <c r="J570" t="s">
        <v>325</v>
      </c>
    </row>
    <row r="571" spans="1:10">
      <c r="A571" t="s">
        <v>1273</v>
      </c>
      <c r="B571" t="s">
        <v>1274</v>
      </c>
      <c r="C571" t="s">
        <v>164</v>
      </c>
      <c r="D571" s="6">
        <f>BOM!F378</f>
        <v>1.0</v>
      </c>
      <c r="E571" s="6">
        <f>BOM!J378</f>
        <v>1</v>
      </c>
      <c r="F571" s="5">
        <f>IFERROR(G571/E571,0)</f>
        <v>35</v>
      </c>
      <c r="G571" s="5">
        <f>BOM!L378</f>
        <v>35.0</v>
      </c>
      <c r="H571" t="s">
        <v>1268</v>
      </c>
      <c r="I571" t="s">
        <v>1272</v>
      </c>
      <c r="J571" t="s">
        <v>325</v>
      </c>
    </row>
    <row r="572" spans="1:10">
      <c r="A572" t="s">
        <v>1276</v>
      </c>
      <c r="B572" t="s">
        <v>1277</v>
      </c>
      <c r="C572" t="s">
        <v>164</v>
      </c>
      <c r="D572" s="6">
        <f>BOM!F379</f>
        <v>1.0</v>
      </c>
      <c r="E572" s="6">
        <f>BOM!J379</f>
        <v>1</v>
      </c>
      <c r="F572" s="5">
        <f>IFERROR(G572/E572,0)</f>
        <v>12</v>
      </c>
      <c r="G572" s="5">
        <f>BOM!L379</f>
        <v>12.0</v>
      </c>
      <c r="H572" t="s">
        <v>1268</v>
      </c>
      <c r="I572" t="s">
        <v>1275</v>
      </c>
      <c r="J572" t="s">
        <v>325</v>
      </c>
    </row>
    <row r="573" spans="1:10">
      <c r="A573" t="s">
        <v>2583</v>
      </c>
      <c r="B573" t="s">
        <v>2584</v>
      </c>
      <c r="C573" t="s">
        <v>164</v>
      </c>
      <c r="D573" s="6">
        <f>BOM!F807</f>
        <v>9.0</v>
      </c>
      <c r="E573" s="6">
        <f>BOM!J807</f>
        <v>9</v>
      </c>
      <c r="F573" s="5">
        <f>IFERROR(G573/E573,0)</f>
        <v>22</v>
      </c>
      <c r="G573" s="5">
        <f>BOM!L807</f>
        <v>198.0</v>
      </c>
      <c r="H573" t="s">
        <v>2547</v>
      </c>
      <c r="I573" t="s">
        <v>2582</v>
      </c>
      <c r="J573" t="s">
        <v>325</v>
      </c>
    </row>
    <row r="574" spans="1:10">
      <c r="A574" t="s">
        <v>819</v>
      </c>
      <c r="B574" t="s">
        <v>820</v>
      </c>
      <c r="C574" t="s">
        <v>112</v>
      </c>
      <c r="D574" s="6">
        <f>BOM!F178</f>
        <v>1852.696</v>
      </c>
      <c r="E574" s="6">
        <f>BOM!J178</f>
        <v>2268</v>
      </c>
      <c r="F574" s="5">
        <f>IFERROR(G574/E574,0)</f>
        <v>0.5</v>
      </c>
      <c r="G574" s="5">
        <f>BOM!L178</f>
        <v>1134.0</v>
      </c>
      <c r="H574" t="s">
        <v>784</v>
      </c>
      <c r="I574" t="s">
        <v>818</v>
      </c>
      <c r="J574" t="s">
        <v>99</v>
      </c>
    </row>
    <row r="575" spans="1:10">
      <c r="A575" t="s">
        <v>2579</v>
      </c>
      <c r="B575" t="s">
        <v>2580</v>
      </c>
      <c r="C575" t="s">
        <v>164</v>
      </c>
      <c r="D575" s="6">
        <f>BOM!F806</f>
        <v>9.0</v>
      </c>
      <c r="E575" s="6">
        <f>BOM!J806</f>
        <v>9</v>
      </c>
      <c r="F575" s="5">
        <f>IFERROR(G575/E575,0)</f>
        <v>3</v>
      </c>
      <c r="G575" s="5">
        <f>BOM!L806</f>
        <v>27.0</v>
      </c>
      <c r="H575" t="s">
        <v>2547</v>
      </c>
      <c r="I575" t="s">
        <v>2578</v>
      </c>
      <c r="J575" t="s">
        <v>325</v>
      </c>
    </row>
    <row r="576" spans="1:10">
      <c r="A576" t="s">
        <v>863</v>
      </c>
      <c r="B576" t="s">
        <v>864</v>
      </c>
      <c r="C576" t="s">
        <v>155</v>
      </c>
      <c r="D576" s="6">
        <f>BOM!F189</f>
        <v>12.0</v>
      </c>
      <c r="E576" s="6">
        <f>BOM!J189</f>
        <v>13</v>
      </c>
      <c r="F576" s="5">
        <f>IFERROR(G576/E576,0)</f>
        <v>32</v>
      </c>
      <c r="G576" s="5">
        <f>BOM!L189</f>
        <v>416.0</v>
      </c>
      <c r="H576" t="s">
        <v>784</v>
      </c>
      <c r="I576" t="s">
        <v>862</v>
      </c>
      <c r="J576" t="s">
        <v>99</v>
      </c>
    </row>
    <row r="577" spans="1:10">
      <c r="A577" t="s">
        <v>1372</v>
      </c>
      <c r="B577" t="s">
        <v>1373</v>
      </c>
      <c r="C577" t="s">
        <v>164</v>
      </c>
      <c r="D577" s="6">
        <f>BOM!F410</f>
        <v>1.0</v>
      </c>
      <c r="E577" s="6">
        <f>BOM!J410</f>
        <v>1</v>
      </c>
      <c r="F577" s="5">
        <f>IFERROR(G577/E577,0)</f>
        <v>160</v>
      </c>
      <c r="G577" s="5">
        <f>BOM!L410</f>
        <v>160.0</v>
      </c>
      <c r="H577" t="s">
        <v>1313</v>
      </c>
      <c r="I577" t="s">
        <v>1371</v>
      </c>
      <c r="J577" t="s">
        <v>325</v>
      </c>
    </row>
    <row r="578" spans="1:10">
      <c r="A578" t="s">
        <v>1376</v>
      </c>
      <c r="B578" t="s">
        <v>1377</v>
      </c>
      <c r="C578" t="s">
        <v>1378</v>
      </c>
      <c r="D578" s="6">
        <f>BOM!F411</f>
        <v>1.0</v>
      </c>
      <c r="E578" s="6">
        <f>BOM!J411</f>
        <v>1</v>
      </c>
      <c r="F578" s="5">
        <f>IFERROR(G578/E578,0)</f>
        <v>120</v>
      </c>
      <c r="G578" s="5">
        <f>BOM!L411</f>
        <v>120.0</v>
      </c>
      <c r="H578" t="s">
        <v>1313</v>
      </c>
      <c r="I578" t="s">
        <v>1375</v>
      </c>
      <c r="J578" t="s">
        <v>325</v>
      </c>
    </row>
  </sheetData>
  <autoFilter ref="A1:J57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8" width="20.7109375" customWidth="1"/>
    <col min="9" max="10" width="40.7109375" customWidth="1"/>
    <col min="11" max="11" width="20.7109375" customWidth="1"/>
  </cols>
  <sheetData>
    <row r="1" spans="1:11" ht="35" customHeight="1">
      <c r="A1" s="4" t="s">
        <v>3220</v>
      </c>
      <c r="B1" s="4" t="s">
        <v>3221</v>
      </c>
      <c r="C1" s="4" t="s">
        <v>3222</v>
      </c>
      <c r="D1" s="4" t="s">
        <v>3223</v>
      </c>
      <c r="E1" s="4" t="s">
        <v>3224</v>
      </c>
      <c r="F1" s="4" t="s">
        <v>3225</v>
      </c>
      <c r="G1" s="4" t="s">
        <v>3226</v>
      </c>
      <c r="H1" s="4" t="s">
        <v>3227</v>
      </c>
      <c r="I1" s="4" t="s">
        <v>3228</v>
      </c>
      <c r="J1" s="4" t="s">
        <v>60</v>
      </c>
      <c r="K1" s="4" t="s">
        <v>3229</v>
      </c>
    </row>
    <row r="2" spans="1:11">
      <c r="A2" t="s">
        <v>3230</v>
      </c>
      <c r="B2" t="s">
        <v>3231</v>
      </c>
      <c r="C2" t="s">
        <v>3232</v>
      </c>
      <c r="D2">
        <v>8</v>
      </c>
      <c r="E2">
        <v>34</v>
      </c>
      <c r="F2">
        <v>1</v>
      </c>
      <c r="G2">
        <v>1</v>
      </c>
      <c r="H2" t="s">
        <v>3233</v>
      </c>
      <c r="I2" t="s">
        <v>3234</v>
      </c>
      <c r="J2" t="s">
        <v>3235</v>
      </c>
      <c r="K2" t="s">
        <v>3236</v>
      </c>
    </row>
    <row r="3" spans="1:11">
      <c r="A3" t="s">
        <v>3237</v>
      </c>
      <c r="B3" t="s">
        <v>3238</v>
      </c>
      <c r="C3" t="s">
        <v>3232</v>
      </c>
      <c r="D3">
        <v>8</v>
      </c>
      <c r="E3">
        <v>53</v>
      </c>
      <c r="F3">
        <v>1</v>
      </c>
      <c r="G3">
        <v>1</v>
      </c>
      <c r="H3" t="s">
        <v>3233</v>
      </c>
      <c r="I3" t="s">
        <v>3234</v>
      </c>
      <c r="J3" t="s">
        <v>3235</v>
      </c>
      <c r="K3" t="s">
        <v>3236</v>
      </c>
    </row>
    <row r="4" spans="1:11">
      <c r="A4" t="s">
        <v>3239</v>
      </c>
      <c r="B4" t="s">
        <v>3240</v>
      </c>
      <c r="C4" t="s">
        <v>3232</v>
      </c>
      <c r="D4">
        <v>20</v>
      </c>
      <c r="E4">
        <v>65</v>
      </c>
      <c r="F4">
        <v>1</v>
      </c>
      <c r="G4">
        <v>1</v>
      </c>
      <c r="H4" t="s">
        <v>3233</v>
      </c>
      <c r="I4" t="s">
        <v>3234</v>
      </c>
      <c r="J4" t="s">
        <v>3235</v>
      </c>
      <c r="K4" t="s">
        <v>3236</v>
      </c>
    </row>
    <row r="5" spans="1:11">
      <c r="A5" t="s">
        <v>3241</v>
      </c>
      <c r="B5" t="s">
        <v>3242</v>
      </c>
      <c r="C5" t="s">
        <v>3232</v>
      </c>
      <c r="D5">
        <v>52</v>
      </c>
      <c r="E5">
        <v>35</v>
      </c>
      <c r="F5">
        <v>1</v>
      </c>
      <c r="G5">
        <v>1</v>
      </c>
      <c r="H5" t="s">
        <v>3233</v>
      </c>
      <c r="I5" t="s">
        <v>3234</v>
      </c>
      <c r="J5" t="s">
        <v>3235</v>
      </c>
      <c r="K5" t="s">
        <v>3236</v>
      </c>
    </row>
    <row r="6" spans="1:11">
      <c r="A6" t="s">
        <v>3243</v>
      </c>
      <c r="B6" t="s">
        <v>3244</v>
      </c>
      <c r="C6" t="s">
        <v>3232</v>
      </c>
      <c r="D6">
        <v>52</v>
      </c>
      <c r="E6">
        <v>42</v>
      </c>
      <c r="F6">
        <v>1</v>
      </c>
      <c r="G6">
        <v>1</v>
      </c>
      <c r="H6" t="s">
        <v>3233</v>
      </c>
      <c r="I6" t="s">
        <v>3234</v>
      </c>
      <c r="J6" t="s">
        <v>3235</v>
      </c>
      <c r="K6" t="s">
        <v>3236</v>
      </c>
    </row>
    <row r="7" spans="1:11">
      <c r="A7" t="s">
        <v>3245</v>
      </c>
      <c r="B7" t="s">
        <v>951</v>
      </c>
      <c r="C7" t="s">
        <v>3246</v>
      </c>
      <c r="D7">
        <v>40</v>
      </c>
      <c r="E7">
        <v>41</v>
      </c>
      <c r="F7">
        <v>1</v>
      </c>
      <c r="G7">
        <v>1</v>
      </c>
      <c r="H7" t="s">
        <v>3233</v>
      </c>
      <c r="I7" t="s">
        <v>3234</v>
      </c>
      <c r="J7" t="s">
        <v>3235</v>
      </c>
      <c r="K7" t="s">
        <v>3236</v>
      </c>
    </row>
    <row r="8" spans="1:11">
      <c r="A8" t="s">
        <v>3247</v>
      </c>
      <c r="B8" t="s">
        <v>3248</v>
      </c>
      <c r="C8" t="s">
        <v>3246</v>
      </c>
      <c r="D8">
        <v>47</v>
      </c>
      <c r="E8">
        <v>63</v>
      </c>
      <c r="F8">
        <v>1</v>
      </c>
      <c r="G8">
        <v>1</v>
      </c>
      <c r="H8" t="s">
        <v>3233</v>
      </c>
      <c r="I8" t="s">
        <v>3234</v>
      </c>
      <c r="J8" t="s">
        <v>3235</v>
      </c>
      <c r="K8" t="s">
        <v>3236</v>
      </c>
    </row>
    <row r="9" spans="1:11">
      <c r="A9" t="s">
        <v>3249</v>
      </c>
      <c r="B9" t="s">
        <v>937</v>
      </c>
      <c r="C9" t="s">
        <v>3250</v>
      </c>
      <c r="D9">
        <v>54</v>
      </c>
      <c r="E9">
        <v>29</v>
      </c>
      <c r="F9">
        <v>1</v>
      </c>
      <c r="G9">
        <v>1</v>
      </c>
      <c r="H9" t="s">
        <v>3251</v>
      </c>
      <c r="I9" t="s">
        <v>3234</v>
      </c>
      <c r="J9" t="s">
        <v>3235</v>
      </c>
      <c r="K9" t="s">
        <v>3236</v>
      </c>
    </row>
    <row r="10" spans="1:11">
      <c r="A10" t="s">
        <v>512</v>
      </c>
      <c r="B10" t="s">
        <v>3231</v>
      </c>
      <c r="C10" t="s">
        <v>3252</v>
      </c>
      <c r="D10">
        <v>5</v>
      </c>
      <c r="E10">
        <v>34</v>
      </c>
      <c r="F10">
        <v>1</v>
      </c>
      <c r="G10">
        <v>0</v>
      </c>
      <c r="H10" t="s">
        <v>3253</v>
      </c>
      <c r="I10" t="s">
        <v>3234</v>
      </c>
      <c r="J10" t="s">
        <v>3235</v>
      </c>
      <c r="K10" t="s">
        <v>3236</v>
      </c>
    </row>
    <row r="11" spans="1:11">
      <c r="A11" t="s">
        <v>519</v>
      </c>
      <c r="B11" t="s">
        <v>3238</v>
      </c>
      <c r="C11" t="s">
        <v>3252</v>
      </c>
      <c r="D11">
        <v>5</v>
      </c>
      <c r="E11">
        <v>53</v>
      </c>
      <c r="F11">
        <v>1</v>
      </c>
      <c r="G11">
        <v>0</v>
      </c>
      <c r="H11" t="s">
        <v>3253</v>
      </c>
      <c r="I11" t="s">
        <v>3234</v>
      </c>
      <c r="J11" t="s">
        <v>3235</v>
      </c>
      <c r="K11" t="s">
        <v>3236</v>
      </c>
    </row>
    <row r="12" spans="1:11">
      <c r="A12" t="s">
        <v>524</v>
      </c>
      <c r="B12" t="s">
        <v>3240</v>
      </c>
      <c r="C12" t="s">
        <v>3252</v>
      </c>
      <c r="D12">
        <v>20</v>
      </c>
      <c r="E12">
        <v>68</v>
      </c>
      <c r="F12">
        <v>1</v>
      </c>
      <c r="G12">
        <v>0</v>
      </c>
      <c r="H12" t="s">
        <v>3253</v>
      </c>
      <c r="I12" t="s">
        <v>3234</v>
      </c>
      <c r="J12" t="s">
        <v>3235</v>
      </c>
      <c r="K12" t="s">
        <v>3236</v>
      </c>
    </row>
    <row r="13" spans="1:11">
      <c r="A13" t="s">
        <v>529</v>
      </c>
      <c r="B13" t="s">
        <v>943</v>
      </c>
      <c r="C13" t="s">
        <v>3252</v>
      </c>
      <c r="D13">
        <v>54</v>
      </c>
      <c r="E13">
        <v>46</v>
      </c>
      <c r="F13">
        <v>1</v>
      </c>
      <c r="G13">
        <v>0</v>
      </c>
      <c r="H13" t="s">
        <v>3253</v>
      </c>
      <c r="I13" t="s">
        <v>3234</v>
      </c>
      <c r="J13" t="s">
        <v>3235</v>
      </c>
      <c r="K13" t="s">
        <v>3236</v>
      </c>
    </row>
    <row r="14" spans="1:11">
      <c r="A14" t="s">
        <v>3254</v>
      </c>
      <c r="B14" t="s">
        <v>3231</v>
      </c>
      <c r="C14" t="s">
        <v>3255</v>
      </c>
      <c r="D14">
        <v>3</v>
      </c>
      <c r="E14">
        <v>32</v>
      </c>
      <c r="F14">
        <v>1</v>
      </c>
      <c r="G14">
        <v>1</v>
      </c>
      <c r="H14" t="s">
        <v>3251</v>
      </c>
      <c r="I14" t="s">
        <v>3234</v>
      </c>
      <c r="J14" t="s">
        <v>3235</v>
      </c>
      <c r="K14" t="s">
        <v>3236</v>
      </c>
    </row>
    <row r="15" spans="1:11">
      <c r="A15" t="s">
        <v>3256</v>
      </c>
      <c r="B15" t="s">
        <v>3238</v>
      </c>
      <c r="C15" t="s">
        <v>3255</v>
      </c>
      <c r="D15">
        <v>3</v>
      </c>
      <c r="E15">
        <v>51</v>
      </c>
      <c r="F15">
        <v>1</v>
      </c>
      <c r="G15">
        <v>1</v>
      </c>
      <c r="H15" t="s">
        <v>3251</v>
      </c>
      <c r="I15" t="s">
        <v>3234</v>
      </c>
      <c r="J15" t="s">
        <v>3235</v>
      </c>
      <c r="K15" t="s">
        <v>3236</v>
      </c>
    </row>
    <row r="16" spans="1:11">
      <c r="A16" t="s">
        <v>3257</v>
      </c>
      <c r="B16" t="s">
        <v>3258</v>
      </c>
      <c r="C16" t="s">
        <v>3255</v>
      </c>
      <c r="D16">
        <v>59</v>
      </c>
      <c r="E16">
        <v>33</v>
      </c>
      <c r="F16">
        <v>1</v>
      </c>
      <c r="G16">
        <v>1</v>
      </c>
      <c r="H16" t="s">
        <v>3251</v>
      </c>
      <c r="I16" t="s">
        <v>3234</v>
      </c>
      <c r="J16" t="s">
        <v>3235</v>
      </c>
      <c r="K16" t="s">
        <v>3236</v>
      </c>
    </row>
    <row r="17" spans="1:11">
      <c r="A17" t="s">
        <v>3259</v>
      </c>
      <c r="B17" t="s">
        <v>3260</v>
      </c>
      <c r="C17" t="s">
        <v>3261</v>
      </c>
      <c r="D17">
        <v>61</v>
      </c>
      <c r="E17">
        <v>33</v>
      </c>
      <c r="F17">
        <v>1</v>
      </c>
      <c r="G17">
        <v>1</v>
      </c>
      <c r="I17" t="s">
        <v>3234</v>
      </c>
      <c r="J17" t="s">
        <v>3235</v>
      </c>
      <c r="K17" t="s">
        <v>3236</v>
      </c>
    </row>
    <row r="18" spans="1:11">
      <c r="A18" t="s">
        <v>3262</v>
      </c>
      <c r="B18" t="s">
        <v>943</v>
      </c>
      <c r="C18" t="s">
        <v>3263</v>
      </c>
      <c r="D18">
        <v>59</v>
      </c>
      <c r="E18">
        <v>42</v>
      </c>
      <c r="F18">
        <v>1</v>
      </c>
      <c r="G18">
        <v>1</v>
      </c>
      <c r="H18" t="s">
        <v>3233</v>
      </c>
      <c r="I18" t="s">
        <v>3234</v>
      </c>
      <c r="J18" t="s">
        <v>3235</v>
      </c>
      <c r="K18" t="s">
        <v>3236</v>
      </c>
    </row>
    <row r="19" spans="1:11">
      <c r="A19" t="s">
        <v>3264</v>
      </c>
      <c r="B19" t="s">
        <v>3240</v>
      </c>
      <c r="C19" t="s">
        <v>3265</v>
      </c>
      <c r="D19">
        <v>16</v>
      </c>
      <c r="E19">
        <v>67</v>
      </c>
      <c r="F19">
        <v>1</v>
      </c>
      <c r="G19">
        <v>1</v>
      </c>
      <c r="H19" t="s">
        <v>3233</v>
      </c>
      <c r="I19" t="s">
        <v>3234</v>
      </c>
      <c r="J19" t="s">
        <v>3235</v>
      </c>
      <c r="K19" t="s">
        <v>3236</v>
      </c>
    </row>
    <row r="20" spans="1:11">
      <c r="A20" t="s">
        <v>3266</v>
      </c>
      <c r="B20" t="s">
        <v>951</v>
      </c>
      <c r="C20" t="s">
        <v>2907</v>
      </c>
      <c r="D20">
        <v>37</v>
      </c>
      <c r="E20">
        <v>41</v>
      </c>
      <c r="F20">
        <v>0</v>
      </c>
      <c r="G20">
        <v>1</v>
      </c>
      <c r="I20" t="s">
        <v>3234</v>
      </c>
      <c r="J20" t="s">
        <v>3235</v>
      </c>
      <c r="K20" t="s">
        <v>3236</v>
      </c>
    </row>
    <row r="21" spans="1:11">
      <c r="A21" t="s">
        <v>3267</v>
      </c>
      <c r="B21" t="s">
        <v>925</v>
      </c>
      <c r="C21" t="s">
        <v>2907</v>
      </c>
      <c r="D21">
        <v>49</v>
      </c>
      <c r="E21">
        <v>27</v>
      </c>
      <c r="F21">
        <v>0</v>
      </c>
      <c r="G21">
        <v>1</v>
      </c>
      <c r="H21" t="s">
        <v>3233</v>
      </c>
      <c r="I21" t="s">
        <v>3234</v>
      </c>
      <c r="J21" t="s">
        <v>3235</v>
      </c>
      <c r="K21" t="s">
        <v>3236</v>
      </c>
    </row>
    <row r="22" spans="1:11">
      <c r="A22" t="s">
        <v>3268</v>
      </c>
      <c r="B22" t="s">
        <v>3269</v>
      </c>
      <c r="C22" t="s">
        <v>3270</v>
      </c>
      <c r="D22">
        <v>34</v>
      </c>
      <c r="E22">
        <v>35</v>
      </c>
      <c r="F22">
        <v>1</v>
      </c>
      <c r="G22">
        <v>0</v>
      </c>
      <c r="I22" t="s">
        <v>3234</v>
      </c>
      <c r="J22" t="s">
        <v>3235</v>
      </c>
      <c r="K22" t="s">
        <v>3236</v>
      </c>
    </row>
    <row r="23" spans="1:11">
      <c r="A23" t="s">
        <v>3271</v>
      </c>
      <c r="B23" t="s">
        <v>3272</v>
      </c>
      <c r="C23" t="s">
        <v>3270</v>
      </c>
      <c r="D23">
        <v>48</v>
      </c>
      <c r="E23">
        <v>27</v>
      </c>
      <c r="F23">
        <v>1</v>
      </c>
      <c r="G23">
        <v>0</v>
      </c>
      <c r="I23" t="s">
        <v>3234</v>
      </c>
      <c r="J23" t="s">
        <v>3235</v>
      </c>
      <c r="K23" t="s">
        <v>3236</v>
      </c>
    </row>
    <row r="24" spans="1:11">
      <c r="A24" t="s">
        <v>3273</v>
      </c>
      <c r="B24" t="s">
        <v>937</v>
      </c>
      <c r="C24" t="s">
        <v>3274</v>
      </c>
      <c r="D24">
        <v>61</v>
      </c>
      <c r="E24">
        <v>29</v>
      </c>
      <c r="F24">
        <v>1</v>
      </c>
      <c r="G24">
        <v>1</v>
      </c>
      <c r="H24" t="s">
        <v>3251</v>
      </c>
      <c r="I24" t="s">
        <v>3234</v>
      </c>
      <c r="J24" t="s">
        <v>3235</v>
      </c>
      <c r="K24" t="s">
        <v>3236</v>
      </c>
    </row>
    <row r="25" spans="1:11">
      <c r="A25" t="s">
        <v>3275</v>
      </c>
      <c r="B25" t="s">
        <v>3276</v>
      </c>
      <c r="C25" t="s">
        <v>3277</v>
      </c>
      <c r="D25">
        <v>0</v>
      </c>
      <c r="E25">
        <v>20</v>
      </c>
      <c r="F25">
        <v>1</v>
      </c>
      <c r="G25">
        <v>0</v>
      </c>
      <c r="I25" t="s">
        <v>3234</v>
      </c>
      <c r="J25" t="s">
        <v>3235</v>
      </c>
      <c r="K25" t="s">
        <v>3236</v>
      </c>
    </row>
    <row r="26" spans="1:11">
      <c r="A26" t="s">
        <v>3278</v>
      </c>
      <c r="B26" t="s">
        <v>3279</v>
      </c>
      <c r="C26" t="s">
        <v>3277</v>
      </c>
      <c r="D26">
        <v>0</v>
      </c>
      <c r="E26">
        <v>68</v>
      </c>
      <c r="F26">
        <v>1</v>
      </c>
      <c r="G26">
        <v>0</v>
      </c>
      <c r="I26" t="s">
        <v>3234</v>
      </c>
      <c r="J26" t="s">
        <v>3235</v>
      </c>
      <c r="K26" t="s">
        <v>3236</v>
      </c>
    </row>
    <row r="27" spans="1:11">
      <c r="A27" t="s">
        <v>3280</v>
      </c>
      <c r="B27" t="s">
        <v>3281</v>
      </c>
      <c r="C27" t="s">
        <v>3277</v>
      </c>
      <c r="D27">
        <v>63</v>
      </c>
      <c r="E27">
        <v>17</v>
      </c>
      <c r="F27">
        <v>1</v>
      </c>
      <c r="G27">
        <v>0</v>
      </c>
      <c r="I27" t="s">
        <v>3234</v>
      </c>
      <c r="J27" t="s">
        <v>3235</v>
      </c>
      <c r="K27" t="s">
        <v>3236</v>
      </c>
    </row>
    <row r="28" spans="1:11">
      <c r="A28" t="s">
        <v>3282</v>
      </c>
      <c r="B28" t="s">
        <v>3283</v>
      </c>
      <c r="C28" t="s">
        <v>3277</v>
      </c>
      <c r="D28">
        <v>63</v>
      </c>
      <c r="E28">
        <v>68</v>
      </c>
      <c r="F28">
        <v>1</v>
      </c>
      <c r="G28">
        <v>0</v>
      </c>
      <c r="I28" t="s">
        <v>3234</v>
      </c>
      <c r="J28" t="s">
        <v>3235</v>
      </c>
      <c r="K28" t="s">
        <v>3236</v>
      </c>
    </row>
    <row r="29" spans="1:11">
      <c r="A29" t="s">
        <v>3284</v>
      </c>
      <c r="B29" t="s">
        <v>3285</v>
      </c>
      <c r="C29" t="s">
        <v>3277</v>
      </c>
      <c r="D29">
        <v>49</v>
      </c>
      <c r="E29">
        <v>70</v>
      </c>
      <c r="F29">
        <v>1</v>
      </c>
      <c r="G29">
        <v>0</v>
      </c>
      <c r="I29" t="s">
        <v>3234</v>
      </c>
      <c r="J29" t="s">
        <v>3235</v>
      </c>
      <c r="K29" t="s">
        <v>3236</v>
      </c>
    </row>
  </sheetData>
  <autoFilter ref="A1:K2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8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3" width="20.7109375" customWidth="1"/>
    <col min="4" max="5" width="40.7109375" customWidth="1"/>
    <col min="6" max="11" width="20.7109375" customWidth="1"/>
    <col min="12" max="12" width="40.7109375" customWidth="1"/>
  </cols>
  <sheetData>
    <row r="1" spans="1:12" ht="35" customHeight="1">
      <c r="A1" s="4" t="s">
        <v>3220</v>
      </c>
      <c r="B1" s="4" t="s">
        <v>3286</v>
      </c>
      <c r="C1" s="4" t="s">
        <v>3287</v>
      </c>
      <c r="D1" s="4" t="s">
        <v>3288</v>
      </c>
      <c r="E1" s="4" t="s">
        <v>3289</v>
      </c>
      <c r="F1" s="4" t="s">
        <v>3290</v>
      </c>
      <c r="G1" s="4" t="s">
        <v>3291</v>
      </c>
      <c r="H1" s="4" t="s">
        <v>3292</v>
      </c>
      <c r="I1" s="4" t="s">
        <v>3293</v>
      </c>
      <c r="J1" s="4" t="s">
        <v>3294</v>
      </c>
      <c r="K1" s="4" t="s">
        <v>1</v>
      </c>
      <c r="L1" s="4" t="s">
        <v>3228</v>
      </c>
    </row>
    <row r="2" spans="1:12">
      <c r="A2" t="s">
        <v>3295</v>
      </c>
      <c r="B2" t="s">
        <v>3296</v>
      </c>
      <c r="C2" t="s">
        <v>3251</v>
      </c>
      <c r="D2" t="s">
        <v>3297</v>
      </c>
      <c r="E2" t="s">
        <v>3298</v>
      </c>
      <c r="F2" t="s">
        <v>3299</v>
      </c>
      <c r="G2">
        <v>70</v>
      </c>
      <c r="H2">
        <v>0</v>
      </c>
      <c r="I2">
        <v>2</v>
      </c>
      <c r="J2">
        <v>72</v>
      </c>
      <c r="K2" t="s">
        <v>3300</v>
      </c>
      <c r="L2" t="s">
        <v>3301</v>
      </c>
    </row>
    <row r="3" spans="1:12">
      <c r="A3" t="s">
        <v>3302</v>
      </c>
      <c r="B3" t="s">
        <v>3303</v>
      </c>
      <c r="C3" t="s">
        <v>3251</v>
      </c>
      <c r="D3" t="s">
        <v>3304</v>
      </c>
      <c r="E3" t="s">
        <v>3305</v>
      </c>
      <c r="F3" t="s">
        <v>3306</v>
      </c>
      <c r="G3">
        <v>25</v>
      </c>
      <c r="H3">
        <v>10</v>
      </c>
      <c r="I3">
        <v>2</v>
      </c>
      <c r="J3">
        <v>37</v>
      </c>
      <c r="K3" t="s">
        <v>3307</v>
      </c>
      <c r="L3" t="s">
        <v>3301</v>
      </c>
    </row>
    <row r="4" spans="1:12">
      <c r="A4" t="s">
        <v>3308</v>
      </c>
      <c r="B4" t="s">
        <v>3303</v>
      </c>
      <c r="C4" t="s">
        <v>3233</v>
      </c>
      <c r="D4" t="s">
        <v>3305</v>
      </c>
      <c r="E4" t="s">
        <v>3309</v>
      </c>
      <c r="F4" t="s">
        <v>3310</v>
      </c>
      <c r="G4">
        <v>63</v>
      </c>
      <c r="H4">
        <v>0</v>
      </c>
      <c r="I4">
        <v>2</v>
      </c>
      <c r="J4">
        <v>65</v>
      </c>
      <c r="K4" t="s">
        <v>3307</v>
      </c>
      <c r="L4" t="s">
        <v>3301</v>
      </c>
    </row>
    <row r="5" spans="1:12">
      <c r="A5" t="s">
        <v>3311</v>
      </c>
      <c r="B5" t="s">
        <v>3303</v>
      </c>
      <c r="C5" t="s">
        <v>3233</v>
      </c>
      <c r="D5" t="s">
        <v>3304</v>
      </c>
      <c r="E5" t="s">
        <v>3312</v>
      </c>
      <c r="F5" t="s">
        <v>3313</v>
      </c>
      <c r="G5">
        <v>48</v>
      </c>
      <c r="H5">
        <v>0</v>
      </c>
      <c r="I5">
        <v>2</v>
      </c>
      <c r="J5">
        <v>50</v>
      </c>
      <c r="K5" t="s">
        <v>3307</v>
      </c>
      <c r="L5" t="s">
        <v>3301</v>
      </c>
    </row>
    <row r="6" spans="1:12">
      <c r="A6" t="s">
        <v>3314</v>
      </c>
      <c r="B6" t="s">
        <v>3315</v>
      </c>
      <c r="C6" t="s">
        <v>3251</v>
      </c>
      <c r="D6" t="s">
        <v>3316</v>
      </c>
      <c r="E6" t="s">
        <v>3317</v>
      </c>
      <c r="F6" t="s">
        <v>3318</v>
      </c>
      <c r="G6">
        <v>10</v>
      </c>
      <c r="H6">
        <v>10</v>
      </c>
      <c r="I6">
        <v>2</v>
      </c>
      <c r="J6">
        <v>22</v>
      </c>
      <c r="K6" t="s">
        <v>3307</v>
      </c>
      <c r="L6" t="s">
        <v>3301</v>
      </c>
    </row>
    <row r="7" spans="1:12">
      <c r="A7" t="s">
        <v>3319</v>
      </c>
      <c r="B7" t="s">
        <v>3315</v>
      </c>
      <c r="C7" t="s">
        <v>3320</v>
      </c>
      <c r="D7" t="s">
        <v>3316</v>
      </c>
      <c r="E7" t="s">
        <v>3321</v>
      </c>
      <c r="F7" t="s">
        <v>3322</v>
      </c>
      <c r="G7">
        <v>62</v>
      </c>
      <c r="H7">
        <v>0</v>
      </c>
      <c r="I7">
        <v>2</v>
      </c>
      <c r="J7">
        <v>64</v>
      </c>
      <c r="K7" t="s">
        <v>3307</v>
      </c>
      <c r="L7" t="s">
        <v>3301</v>
      </c>
    </row>
    <row r="8" spans="1:12">
      <c r="A8" t="s">
        <v>3323</v>
      </c>
      <c r="B8" t="s">
        <v>3315</v>
      </c>
      <c r="C8" t="s">
        <v>3233</v>
      </c>
      <c r="D8" t="s">
        <v>3317</v>
      </c>
      <c r="E8" t="s">
        <v>3324</v>
      </c>
      <c r="F8" t="s">
        <v>3325</v>
      </c>
      <c r="G8">
        <v>24</v>
      </c>
      <c r="H8">
        <v>0</v>
      </c>
      <c r="I8">
        <v>2</v>
      </c>
      <c r="J8">
        <v>26</v>
      </c>
      <c r="K8" t="s">
        <v>3307</v>
      </c>
      <c r="L8" t="s">
        <v>3301</v>
      </c>
    </row>
    <row r="9" spans="1:12">
      <c r="A9" t="s">
        <v>3326</v>
      </c>
      <c r="B9" t="s">
        <v>3315</v>
      </c>
      <c r="C9" t="s">
        <v>3327</v>
      </c>
      <c r="D9" t="s">
        <v>3324</v>
      </c>
      <c r="E9" t="s">
        <v>3328</v>
      </c>
      <c r="F9" t="s">
        <v>3329</v>
      </c>
      <c r="G9">
        <v>20</v>
      </c>
      <c r="H9">
        <v>0</v>
      </c>
      <c r="I9">
        <v>2</v>
      </c>
      <c r="J9">
        <v>22</v>
      </c>
      <c r="K9" t="s">
        <v>3307</v>
      </c>
      <c r="L9" t="s">
        <v>3301</v>
      </c>
    </row>
    <row r="10" spans="1:12">
      <c r="A10" t="s">
        <v>3330</v>
      </c>
      <c r="B10" t="s">
        <v>3303</v>
      </c>
      <c r="C10" t="s">
        <v>3331</v>
      </c>
      <c r="D10" t="s">
        <v>3309</v>
      </c>
      <c r="E10" t="s">
        <v>3230</v>
      </c>
      <c r="F10" t="s">
        <v>3332</v>
      </c>
      <c r="G10">
        <v>2</v>
      </c>
      <c r="H10">
        <v>10</v>
      </c>
      <c r="I10">
        <v>2</v>
      </c>
      <c r="J10">
        <v>14</v>
      </c>
      <c r="K10" t="s">
        <v>3333</v>
      </c>
      <c r="L10" t="s">
        <v>3301</v>
      </c>
    </row>
    <row r="11" spans="1:12">
      <c r="A11" t="s">
        <v>3334</v>
      </c>
      <c r="B11" t="s">
        <v>3315</v>
      </c>
      <c r="C11" t="s">
        <v>3331</v>
      </c>
      <c r="D11" t="s">
        <v>3309</v>
      </c>
      <c r="E11" t="s">
        <v>3230</v>
      </c>
      <c r="F11" t="s">
        <v>3335</v>
      </c>
      <c r="G11">
        <v>3</v>
      </c>
      <c r="H11">
        <v>10</v>
      </c>
      <c r="I11">
        <v>2</v>
      </c>
      <c r="J11">
        <v>15</v>
      </c>
      <c r="K11" t="s">
        <v>3333</v>
      </c>
      <c r="L11" t="s">
        <v>3301</v>
      </c>
    </row>
    <row r="12" spans="1:12">
      <c r="A12" t="s">
        <v>3336</v>
      </c>
      <c r="B12" t="s">
        <v>3303</v>
      </c>
      <c r="C12" t="s">
        <v>3331</v>
      </c>
      <c r="D12" t="s">
        <v>3309</v>
      </c>
      <c r="E12" t="s">
        <v>3237</v>
      </c>
      <c r="F12" t="s">
        <v>3337</v>
      </c>
      <c r="G12">
        <v>2</v>
      </c>
      <c r="H12">
        <v>10</v>
      </c>
      <c r="I12">
        <v>2</v>
      </c>
      <c r="J12">
        <v>14</v>
      </c>
      <c r="K12" t="s">
        <v>3333</v>
      </c>
      <c r="L12" t="s">
        <v>3301</v>
      </c>
    </row>
    <row r="13" spans="1:12">
      <c r="A13" t="s">
        <v>3338</v>
      </c>
      <c r="B13" t="s">
        <v>3315</v>
      </c>
      <c r="C13" t="s">
        <v>3331</v>
      </c>
      <c r="D13" t="s">
        <v>3309</v>
      </c>
      <c r="E13" t="s">
        <v>3237</v>
      </c>
      <c r="F13" t="s">
        <v>3339</v>
      </c>
      <c r="G13">
        <v>3</v>
      </c>
      <c r="H13">
        <v>10</v>
      </c>
      <c r="I13">
        <v>2</v>
      </c>
      <c r="J13">
        <v>15</v>
      </c>
      <c r="K13" t="s">
        <v>3333</v>
      </c>
      <c r="L13" t="s">
        <v>3301</v>
      </c>
    </row>
    <row r="14" spans="1:12">
      <c r="A14" t="s">
        <v>3340</v>
      </c>
      <c r="B14" t="s">
        <v>3303</v>
      </c>
      <c r="C14" t="s">
        <v>3331</v>
      </c>
      <c r="D14" t="s">
        <v>3309</v>
      </c>
      <c r="E14" t="s">
        <v>3239</v>
      </c>
      <c r="F14" t="s">
        <v>3341</v>
      </c>
      <c r="G14">
        <v>17</v>
      </c>
      <c r="H14">
        <v>10</v>
      </c>
      <c r="I14">
        <v>2</v>
      </c>
      <c r="J14">
        <v>29</v>
      </c>
      <c r="K14" t="s">
        <v>3333</v>
      </c>
      <c r="L14" t="s">
        <v>3301</v>
      </c>
    </row>
    <row r="15" spans="1:12">
      <c r="A15" t="s">
        <v>3342</v>
      </c>
      <c r="B15" t="s">
        <v>3315</v>
      </c>
      <c r="C15" t="s">
        <v>3331</v>
      </c>
      <c r="D15" t="s">
        <v>3309</v>
      </c>
      <c r="E15" t="s">
        <v>3239</v>
      </c>
      <c r="F15" t="s">
        <v>3343</v>
      </c>
      <c r="G15">
        <v>16</v>
      </c>
      <c r="H15">
        <v>10</v>
      </c>
      <c r="I15">
        <v>2</v>
      </c>
      <c r="J15">
        <v>28</v>
      </c>
      <c r="K15" t="s">
        <v>3333</v>
      </c>
      <c r="L15" t="s">
        <v>3301</v>
      </c>
    </row>
    <row r="16" spans="1:12">
      <c r="A16" t="s">
        <v>3344</v>
      </c>
      <c r="B16" t="s">
        <v>3303</v>
      </c>
      <c r="C16" t="s">
        <v>3331</v>
      </c>
      <c r="D16" t="s">
        <v>3312</v>
      </c>
      <c r="E16" t="s">
        <v>3241</v>
      </c>
      <c r="F16" t="s">
        <v>3345</v>
      </c>
      <c r="G16">
        <v>1</v>
      </c>
      <c r="H16">
        <v>10</v>
      </c>
      <c r="I16">
        <v>2</v>
      </c>
      <c r="J16">
        <v>13</v>
      </c>
      <c r="K16" t="s">
        <v>3333</v>
      </c>
      <c r="L16" t="s">
        <v>3301</v>
      </c>
    </row>
    <row r="17" spans="1:12">
      <c r="A17" t="s">
        <v>3346</v>
      </c>
      <c r="B17" t="s">
        <v>3315</v>
      </c>
      <c r="C17" t="s">
        <v>3331</v>
      </c>
      <c r="D17" t="s">
        <v>3312</v>
      </c>
      <c r="E17" t="s">
        <v>3241</v>
      </c>
      <c r="F17" t="s">
        <v>3347</v>
      </c>
      <c r="G17">
        <v>2</v>
      </c>
      <c r="H17">
        <v>10</v>
      </c>
      <c r="I17">
        <v>2</v>
      </c>
      <c r="J17">
        <v>14</v>
      </c>
      <c r="K17" t="s">
        <v>3333</v>
      </c>
      <c r="L17" t="s">
        <v>3301</v>
      </c>
    </row>
    <row r="18" spans="1:12">
      <c r="A18" t="s">
        <v>3348</v>
      </c>
      <c r="B18" t="s">
        <v>3303</v>
      </c>
      <c r="C18" t="s">
        <v>3331</v>
      </c>
      <c r="D18" t="s">
        <v>3312</v>
      </c>
      <c r="E18" t="s">
        <v>3243</v>
      </c>
      <c r="F18" t="s">
        <v>3349</v>
      </c>
      <c r="G18">
        <v>1</v>
      </c>
      <c r="H18">
        <v>10</v>
      </c>
      <c r="I18">
        <v>2</v>
      </c>
      <c r="J18">
        <v>13</v>
      </c>
      <c r="K18" t="s">
        <v>3333</v>
      </c>
      <c r="L18" t="s">
        <v>3301</v>
      </c>
    </row>
    <row r="19" spans="1:12">
      <c r="A19" t="s">
        <v>3350</v>
      </c>
      <c r="B19" t="s">
        <v>3315</v>
      </c>
      <c r="C19" t="s">
        <v>3331</v>
      </c>
      <c r="D19" t="s">
        <v>3312</v>
      </c>
      <c r="E19" t="s">
        <v>3243</v>
      </c>
      <c r="F19" t="s">
        <v>3351</v>
      </c>
      <c r="G19">
        <v>2</v>
      </c>
      <c r="H19">
        <v>10</v>
      </c>
      <c r="I19">
        <v>2</v>
      </c>
      <c r="J19">
        <v>14</v>
      </c>
      <c r="K19" t="s">
        <v>3333</v>
      </c>
      <c r="L19" t="s">
        <v>3301</v>
      </c>
    </row>
    <row r="20" spans="1:12">
      <c r="A20" t="s">
        <v>3352</v>
      </c>
      <c r="B20" t="s">
        <v>3303</v>
      </c>
      <c r="C20" t="s">
        <v>3331</v>
      </c>
      <c r="D20" t="s">
        <v>3312</v>
      </c>
      <c r="E20" t="s">
        <v>3245</v>
      </c>
      <c r="F20" t="s">
        <v>3353</v>
      </c>
      <c r="G20">
        <v>11</v>
      </c>
      <c r="H20">
        <v>10</v>
      </c>
      <c r="I20">
        <v>2</v>
      </c>
      <c r="J20">
        <v>23</v>
      </c>
      <c r="K20" t="s">
        <v>3333</v>
      </c>
      <c r="L20" t="s">
        <v>3301</v>
      </c>
    </row>
    <row r="21" spans="1:12">
      <c r="A21" t="s">
        <v>3354</v>
      </c>
      <c r="B21" t="s">
        <v>3315</v>
      </c>
      <c r="C21" t="s">
        <v>3331</v>
      </c>
      <c r="D21" t="s">
        <v>3312</v>
      </c>
      <c r="E21" t="s">
        <v>3245</v>
      </c>
      <c r="F21" t="s">
        <v>3355</v>
      </c>
      <c r="G21">
        <v>10</v>
      </c>
      <c r="H21">
        <v>10</v>
      </c>
      <c r="I21">
        <v>2</v>
      </c>
      <c r="J21">
        <v>22</v>
      </c>
      <c r="K21" t="s">
        <v>3333</v>
      </c>
      <c r="L21" t="s">
        <v>3301</v>
      </c>
    </row>
    <row r="22" spans="1:12">
      <c r="A22" t="s">
        <v>3356</v>
      </c>
      <c r="B22" t="s">
        <v>3303</v>
      </c>
      <c r="C22" t="s">
        <v>3331</v>
      </c>
      <c r="D22" t="s">
        <v>3312</v>
      </c>
      <c r="E22" t="s">
        <v>3247</v>
      </c>
      <c r="F22" t="s">
        <v>3357</v>
      </c>
      <c r="G22">
        <v>4</v>
      </c>
      <c r="H22">
        <v>10</v>
      </c>
      <c r="I22">
        <v>2</v>
      </c>
      <c r="J22">
        <v>16</v>
      </c>
      <c r="K22" t="s">
        <v>3333</v>
      </c>
      <c r="L22" t="s">
        <v>3301</v>
      </c>
    </row>
    <row r="23" spans="1:12">
      <c r="A23" t="s">
        <v>3358</v>
      </c>
      <c r="B23" t="s">
        <v>3315</v>
      </c>
      <c r="C23" t="s">
        <v>3331</v>
      </c>
      <c r="D23" t="s">
        <v>3312</v>
      </c>
      <c r="E23" t="s">
        <v>3247</v>
      </c>
      <c r="F23" t="s">
        <v>3359</v>
      </c>
      <c r="G23">
        <v>3</v>
      </c>
      <c r="H23">
        <v>10</v>
      </c>
      <c r="I23">
        <v>2</v>
      </c>
      <c r="J23">
        <v>15</v>
      </c>
      <c r="K23" t="s">
        <v>3333</v>
      </c>
      <c r="L23" t="s">
        <v>3301</v>
      </c>
    </row>
    <row r="24" spans="1:12">
      <c r="A24" t="s">
        <v>3360</v>
      </c>
      <c r="B24" t="s">
        <v>3303</v>
      </c>
      <c r="C24" t="s">
        <v>3331</v>
      </c>
      <c r="D24" t="s">
        <v>3312</v>
      </c>
      <c r="E24" t="s">
        <v>3249</v>
      </c>
      <c r="F24" t="s">
        <v>3361</v>
      </c>
      <c r="G24">
        <v>3</v>
      </c>
      <c r="H24">
        <v>10</v>
      </c>
      <c r="I24">
        <v>2</v>
      </c>
      <c r="J24">
        <v>15</v>
      </c>
      <c r="K24" t="s">
        <v>3333</v>
      </c>
      <c r="L24" t="s">
        <v>3301</v>
      </c>
    </row>
    <row r="25" spans="1:12">
      <c r="A25" t="s">
        <v>3362</v>
      </c>
      <c r="B25" t="s">
        <v>3315</v>
      </c>
      <c r="C25" t="s">
        <v>3331</v>
      </c>
      <c r="D25" t="s">
        <v>3312</v>
      </c>
      <c r="E25" t="s">
        <v>3249</v>
      </c>
      <c r="F25" t="s">
        <v>3363</v>
      </c>
      <c r="G25">
        <v>4</v>
      </c>
      <c r="H25">
        <v>10</v>
      </c>
      <c r="I25">
        <v>2</v>
      </c>
      <c r="J25">
        <v>16</v>
      </c>
      <c r="K25" t="s">
        <v>3333</v>
      </c>
      <c r="L25" t="s">
        <v>3301</v>
      </c>
    </row>
    <row r="26" spans="1:12">
      <c r="A26" t="s">
        <v>3364</v>
      </c>
      <c r="B26" t="s">
        <v>3303</v>
      </c>
      <c r="C26" t="s">
        <v>3331</v>
      </c>
      <c r="D26" t="s">
        <v>3309</v>
      </c>
      <c r="E26" t="s">
        <v>512</v>
      </c>
      <c r="F26" t="s">
        <v>3365</v>
      </c>
      <c r="G26">
        <v>5</v>
      </c>
      <c r="H26">
        <v>10</v>
      </c>
      <c r="I26">
        <v>2</v>
      </c>
      <c r="J26">
        <v>17</v>
      </c>
      <c r="K26" t="s">
        <v>3333</v>
      </c>
      <c r="L26" t="s">
        <v>3301</v>
      </c>
    </row>
    <row r="27" spans="1:12">
      <c r="A27" t="s">
        <v>3366</v>
      </c>
      <c r="B27" t="s">
        <v>3303</v>
      </c>
      <c r="C27" t="s">
        <v>3331</v>
      </c>
      <c r="D27" t="s">
        <v>3309</v>
      </c>
      <c r="E27" t="s">
        <v>519</v>
      </c>
      <c r="F27" t="s">
        <v>3367</v>
      </c>
      <c r="G27">
        <v>5</v>
      </c>
      <c r="H27">
        <v>10</v>
      </c>
      <c r="I27">
        <v>2</v>
      </c>
      <c r="J27">
        <v>17</v>
      </c>
      <c r="K27" t="s">
        <v>3333</v>
      </c>
      <c r="L27" t="s">
        <v>3301</v>
      </c>
    </row>
    <row r="28" spans="1:12">
      <c r="A28" t="s">
        <v>3368</v>
      </c>
      <c r="B28" t="s">
        <v>3303</v>
      </c>
      <c r="C28" t="s">
        <v>3331</v>
      </c>
      <c r="D28" t="s">
        <v>3309</v>
      </c>
      <c r="E28" t="s">
        <v>524</v>
      </c>
      <c r="F28" t="s">
        <v>3369</v>
      </c>
      <c r="G28">
        <v>20</v>
      </c>
      <c r="H28">
        <v>10</v>
      </c>
      <c r="I28">
        <v>2</v>
      </c>
      <c r="J28">
        <v>32</v>
      </c>
      <c r="K28" t="s">
        <v>3333</v>
      </c>
      <c r="L28" t="s">
        <v>3301</v>
      </c>
    </row>
    <row r="29" spans="1:12">
      <c r="A29" t="s">
        <v>3370</v>
      </c>
      <c r="B29" t="s">
        <v>3303</v>
      </c>
      <c r="C29" t="s">
        <v>3331</v>
      </c>
      <c r="D29" t="s">
        <v>3312</v>
      </c>
      <c r="E29" t="s">
        <v>529</v>
      </c>
      <c r="F29" t="s">
        <v>3371</v>
      </c>
      <c r="G29">
        <v>3</v>
      </c>
      <c r="H29">
        <v>10</v>
      </c>
      <c r="I29">
        <v>2</v>
      </c>
      <c r="J29">
        <v>15</v>
      </c>
      <c r="K29" t="s">
        <v>3333</v>
      </c>
      <c r="L29" t="s">
        <v>3301</v>
      </c>
    </row>
    <row r="30" spans="1:12">
      <c r="A30" t="s">
        <v>3372</v>
      </c>
      <c r="B30" t="s">
        <v>3303</v>
      </c>
      <c r="C30" t="s">
        <v>3331</v>
      </c>
      <c r="D30" t="s">
        <v>3309</v>
      </c>
      <c r="E30" t="s">
        <v>3254</v>
      </c>
      <c r="F30" t="s">
        <v>3373</v>
      </c>
      <c r="G30">
        <v>7</v>
      </c>
      <c r="H30">
        <v>10</v>
      </c>
      <c r="I30">
        <v>2</v>
      </c>
      <c r="J30">
        <v>19</v>
      </c>
      <c r="K30" t="s">
        <v>3333</v>
      </c>
      <c r="L30" t="s">
        <v>3301</v>
      </c>
    </row>
    <row r="31" spans="1:12">
      <c r="A31" t="s">
        <v>3374</v>
      </c>
      <c r="B31" t="s">
        <v>3315</v>
      </c>
      <c r="C31" t="s">
        <v>3331</v>
      </c>
      <c r="D31" t="s">
        <v>3309</v>
      </c>
      <c r="E31" t="s">
        <v>3254</v>
      </c>
      <c r="F31" t="s">
        <v>3375</v>
      </c>
      <c r="G31">
        <v>8</v>
      </c>
      <c r="H31">
        <v>10</v>
      </c>
      <c r="I31">
        <v>2</v>
      </c>
      <c r="J31">
        <v>20</v>
      </c>
      <c r="K31" t="s">
        <v>3333</v>
      </c>
      <c r="L31" t="s">
        <v>3301</v>
      </c>
    </row>
    <row r="32" spans="1:12">
      <c r="A32" t="s">
        <v>3376</v>
      </c>
      <c r="B32" t="s">
        <v>3303</v>
      </c>
      <c r="C32" t="s">
        <v>3331</v>
      </c>
      <c r="D32" t="s">
        <v>3309</v>
      </c>
      <c r="E32" t="s">
        <v>3256</v>
      </c>
      <c r="F32" t="s">
        <v>3377</v>
      </c>
      <c r="G32">
        <v>7</v>
      </c>
      <c r="H32">
        <v>10</v>
      </c>
      <c r="I32">
        <v>2</v>
      </c>
      <c r="J32">
        <v>19</v>
      </c>
      <c r="K32" t="s">
        <v>3333</v>
      </c>
      <c r="L32" t="s">
        <v>3301</v>
      </c>
    </row>
    <row r="33" spans="1:12">
      <c r="A33" t="s">
        <v>3378</v>
      </c>
      <c r="B33" t="s">
        <v>3315</v>
      </c>
      <c r="C33" t="s">
        <v>3331</v>
      </c>
      <c r="D33" t="s">
        <v>3309</v>
      </c>
      <c r="E33" t="s">
        <v>3256</v>
      </c>
      <c r="F33" t="s">
        <v>3379</v>
      </c>
      <c r="G33">
        <v>8</v>
      </c>
      <c r="H33">
        <v>10</v>
      </c>
      <c r="I33">
        <v>2</v>
      </c>
      <c r="J33">
        <v>20</v>
      </c>
      <c r="K33" t="s">
        <v>3333</v>
      </c>
      <c r="L33" t="s">
        <v>3301</v>
      </c>
    </row>
    <row r="34" spans="1:12">
      <c r="A34" t="s">
        <v>3380</v>
      </c>
      <c r="B34" t="s">
        <v>3303</v>
      </c>
      <c r="C34" t="s">
        <v>3331</v>
      </c>
      <c r="D34" t="s">
        <v>3312</v>
      </c>
      <c r="E34" t="s">
        <v>3257</v>
      </c>
      <c r="F34" t="s">
        <v>3381</v>
      </c>
      <c r="G34">
        <v>8</v>
      </c>
      <c r="H34">
        <v>10</v>
      </c>
      <c r="I34">
        <v>2</v>
      </c>
      <c r="J34">
        <v>20</v>
      </c>
      <c r="K34" t="s">
        <v>3333</v>
      </c>
      <c r="L34" t="s">
        <v>3301</v>
      </c>
    </row>
    <row r="35" spans="1:12">
      <c r="A35" t="s">
        <v>3382</v>
      </c>
      <c r="B35" t="s">
        <v>3315</v>
      </c>
      <c r="C35" t="s">
        <v>3331</v>
      </c>
      <c r="D35" t="s">
        <v>3312</v>
      </c>
      <c r="E35" t="s">
        <v>3257</v>
      </c>
      <c r="F35" t="s">
        <v>3383</v>
      </c>
      <c r="G35">
        <v>9</v>
      </c>
      <c r="H35">
        <v>10</v>
      </c>
      <c r="I35">
        <v>2</v>
      </c>
      <c r="J35">
        <v>21</v>
      </c>
      <c r="K35" t="s">
        <v>3333</v>
      </c>
      <c r="L35" t="s">
        <v>3301</v>
      </c>
    </row>
    <row r="36" spans="1:12">
      <c r="A36" t="s">
        <v>3384</v>
      </c>
      <c r="B36" t="s">
        <v>3303</v>
      </c>
      <c r="C36" t="s">
        <v>3331</v>
      </c>
      <c r="D36" t="s">
        <v>3312</v>
      </c>
      <c r="E36" t="s">
        <v>3259</v>
      </c>
      <c r="F36" t="s">
        <v>3385</v>
      </c>
      <c r="G36">
        <v>10</v>
      </c>
      <c r="H36">
        <v>10</v>
      </c>
      <c r="I36">
        <v>2</v>
      </c>
      <c r="J36">
        <v>22</v>
      </c>
      <c r="K36" t="s">
        <v>3333</v>
      </c>
      <c r="L36" t="s">
        <v>3301</v>
      </c>
    </row>
    <row r="37" spans="1:12">
      <c r="A37" t="s">
        <v>3386</v>
      </c>
      <c r="B37" t="s">
        <v>3315</v>
      </c>
      <c r="C37" t="s">
        <v>3331</v>
      </c>
      <c r="D37" t="s">
        <v>3312</v>
      </c>
      <c r="E37" t="s">
        <v>3259</v>
      </c>
      <c r="F37" t="s">
        <v>3387</v>
      </c>
      <c r="G37">
        <v>11</v>
      </c>
      <c r="H37">
        <v>10</v>
      </c>
      <c r="I37">
        <v>2</v>
      </c>
      <c r="J37">
        <v>23</v>
      </c>
      <c r="K37" t="s">
        <v>3333</v>
      </c>
      <c r="L37" t="s">
        <v>3301</v>
      </c>
    </row>
    <row r="38" spans="1:12">
      <c r="A38" t="s">
        <v>3388</v>
      </c>
      <c r="B38" t="s">
        <v>3303</v>
      </c>
      <c r="C38" t="s">
        <v>3331</v>
      </c>
      <c r="D38" t="s">
        <v>3312</v>
      </c>
      <c r="E38" t="s">
        <v>3262</v>
      </c>
      <c r="F38" t="s">
        <v>3389</v>
      </c>
      <c r="G38">
        <v>8</v>
      </c>
      <c r="H38">
        <v>10</v>
      </c>
      <c r="I38">
        <v>2</v>
      </c>
      <c r="J38">
        <v>20</v>
      </c>
      <c r="K38" t="s">
        <v>3333</v>
      </c>
      <c r="L38" t="s">
        <v>3301</v>
      </c>
    </row>
    <row r="39" spans="1:12">
      <c r="A39" t="s">
        <v>3390</v>
      </c>
      <c r="B39" t="s">
        <v>3315</v>
      </c>
      <c r="C39" t="s">
        <v>3331</v>
      </c>
      <c r="D39" t="s">
        <v>3312</v>
      </c>
      <c r="E39" t="s">
        <v>3262</v>
      </c>
      <c r="F39" t="s">
        <v>3391</v>
      </c>
      <c r="G39">
        <v>9</v>
      </c>
      <c r="H39">
        <v>10</v>
      </c>
      <c r="I39">
        <v>2</v>
      </c>
      <c r="J39">
        <v>21</v>
      </c>
      <c r="K39" t="s">
        <v>3333</v>
      </c>
      <c r="L39" t="s">
        <v>3301</v>
      </c>
    </row>
    <row r="40" spans="1:12">
      <c r="A40" t="s">
        <v>3392</v>
      </c>
      <c r="B40" t="s">
        <v>3303</v>
      </c>
      <c r="C40" t="s">
        <v>3331</v>
      </c>
      <c r="D40" t="s">
        <v>3309</v>
      </c>
      <c r="E40" t="s">
        <v>3264</v>
      </c>
      <c r="F40" t="s">
        <v>3393</v>
      </c>
      <c r="G40">
        <v>15</v>
      </c>
      <c r="H40">
        <v>10</v>
      </c>
      <c r="I40">
        <v>2</v>
      </c>
      <c r="J40">
        <v>27</v>
      </c>
      <c r="K40" t="s">
        <v>3333</v>
      </c>
      <c r="L40" t="s">
        <v>3301</v>
      </c>
    </row>
    <row r="41" spans="1:12">
      <c r="A41" t="s">
        <v>3394</v>
      </c>
      <c r="B41" t="s">
        <v>3315</v>
      </c>
      <c r="C41" t="s">
        <v>3331</v>
      </c>
      <c r="D41" t="s">
        <v>3309</v>
      </c>
      <c r="E41" t="s">
        <v>3264</v>
      </c>
      <c r="F41" t="s">
        <v>3395</v>
      </c>
      <c r="G41">
        <v>14</v>
      </c>
      <c r="H41">
        <v>10</v>
      </c>
      <c r="I41">
        <v>2</v>
      </c>
      <c r="J41">
        <v>26</v>
      </c>
      <c r="K41" t="s">
        <v>3333</v>
      </c>
      <c r="L41" t="s">
        <v>3301</v>
      </c>
    </row>
    <row r="42" spans="1:12">
      <c r="A42" t="s">
        <v>3396</v>
      </c>
      <c r="B42" t="s">
        <v>3315</v>
      </c>
      <c r="C42" t="s">
        <v>3331</v>
      </c>
      <c r="D42" t="s">
        <v>3312</v>
      </c>
      <c r="E42" t="s">
        <v>3266</v>
      </c>
      <c r="F42" t="s">
        <v>3397</v>
      </c>
      <c r="G42">
        <v>13</v>
      </c>
      <c r="H42">
        <v>10</v>
      </c>
      <c r="I42">
        <v>2</v>
      </c>
      <c r="J42">
        <v>25</v>
      </c>
      <c r="K42" t="s">
        <v>3333</v>
      </c>
      <c r="L42" t="s">
        <v>3301</v>
      </c>
    </row>
    <row r="43" spans="1:12">
      <c r="A43" t="s">
        <v>3398</v>
      </c>
      <c r="B43" t="s">
        <v>3315</v>
      </c>
      <c r="C43" t="s">
        <v>3331</v>
      </c>
      <c r="D43" t="s">
        <v>3312</v>
      </c>
      <c r="E43" t="s">
        <v>3267</v>
      </c>
      <c r="F43" t="s">
        <v>3399</v>
      </c>
      <c r="G43">
        <v>1</v>
      </c>
      <c r="H43">
        <v>10</v>
      </c>
      <c r="I43">
        <v>2</v>
      </c>
      <c r="J43">
        <v>13</v>
      </c>
      <c r="K43" t="s">
        <v>3333</v>
      </c>
      <c r="L43" t="s">
        <v>3301</v>
      </c>
    </row>
    <row r="44" spans="1:12">
      <c r="A44" t="s">
        <v>3400</v>
      </c>
      <c r="B44" t="s">
        <v>3303</v>
      </c>
      <c r="C44" t="s">
        <v>3331</v>
      </c>
      <c r="D44" t="s">
        <v>3312</v>
      </c>
      <c r="E44" t="s">
        <v>3268</v>
      </c>
      <c r="F44" t="s">
        <v>3401</v>
      </c>
      <c r="G44">
        <v>17</v>
      </c>
      <c r="H44">
        <v>10</v>
      </c>
      <c r="I44">
        <v>2</v>
      </c>
      <c r="J44">
        <v>29</v>
      </c>
      <c r="K44" t="s">
        <v>3333</v>
      </c>
      <c r="L44" t="s">
        <v>3301</v>
      </c>
    </row>
    <row r="45" spans="1:12">
      <c r="A45" t="s">
        <v>3402</v>
      </c>
      <c r="B45" t="s">
        <v>3303</v>
      </c>
      <c r="C45" t="s">
        <v>3331</v>
      </c>
      <c r="D45" t="s">
        <v>3312</v>
      </c>
      <c r="E45" t="s">
        <v>3271</v>
      </c>
      <c r="F45" t="s">
        <v>3403</v>
      </c>
      <c r="G45">
        <v>3</v>
      </c>
      <c r="H45">
        <v>10</v>
      </c>
      <c r="I45">
        <v>2</v>
      </c>
      <c r="J45">
        <v>15</v>
      </c>
      <c r="K45" t="s">
        <v>3333</v>
      </c>
      <c r="L45" t="s">
        <v>3301</v>
      </c>
    </row>
    <row r="46" spans="1:12">
      <c r="A46" t="s">
        <v>3404</v>
      </c>
      <c r="B46" t="s">
        <v>3303</v>
      </c>
      <c r="C46" t="s">
        <v>3331</v>
      </c>
      <c r="D46" t="s">
        <v>3312</v>
      </c>
      <c r="E46" t="s">
        <v>3273</v>
      </c>
      <c r="F46" t="s">
        <v>3405</v>
      </c>
      <c r="G46">
        <v>10</v>
      </c>
      <c r="H46">
        <v>10</v>
      </c>
      <c r="I46">
        <v>2</v>
      </c>
      <c r="J46">
        <v>22</v>
      </c>
      <c r="K46" t="s">
        <v>3333</v>
      </c>
      <c r="L46" t="s">
        <v>3301</v>
      </c>
    </row>
    <row r="47" spans="1:12">
      <c r="A47" t="s">
        <v>3406</v>
      </c>
      <c r="B47" t="s">
        <v>3315</v>
      </c>
      <c r="C47" t="s">
        <v>3331</v>
      </c>
      <c r="D47" t="s">
        <v>3312</v>
      </c>
      <c r="E47" t="s">
        <v>3273</v>
      </c>
      <c r="F47" t="s">
        <v>3407</v>
      </c>
      <c r="G47">
        <v>11</v>
      </c>
      <c r="H47">
        <v>10</v>
      </c>
      <c r="I47">
        <v>2</v>
      </c>
      <c r="J47">
        <v>23</v>
      </c>
      <c r="K47" t="s">
        <v>3333</v>
      </c>
      <c r="L47" t="s">
        <v>3301</v>
      </c>
    </row>
    <row r="48" spans="1:12">
      <c r="A48" t="s">
        <v>3408</v>
      </c>
      <c r="B48" t="s">
        <v>3303</v>
      </c>
      <c r="C48" t="s">
        <v>3327</v>
      </c>
      <c r="D48" t="s">
        <v>3309</v>
      </c>
      <c r="E48" t="s">
        <v>3275</v>
      </c>
      <c r="F48" t="s">
        <v>3409</v>
      </c>
      <c r="G48">
        <v>13</v>
      </c>
      <c r="H48">
        <v>10</v>
      </c>
      <c r="I48">
        <v>2</v>
      </c>
      <c r="J48">
        <v>25</v>
      </c>
      <c r="K48" t="s">
        <v>3333</v>
      </c>
      <c r="L48" t="s">
        <v>3301</v>
      </c>
    </row>
    <row r="49" spans="1:12">
      <c r="A49" t="s">
        <v>3410</v>
      </c>
      <c r="B49" t="s">
        <v>3303</v>
      </c>
      <c r="C49" t="s">
        <v>3327</v>
      </c>
      <c r="D49" t="s">
        <v>3309</v>
      </c>
      <c r="E49" t="s">
        <v>3278</v>
      </c>
      <c r="F49" t="s">
        <v>3411</v>
      </c>
      <c r="G49">
        <v>20</v>
      </c>
      <c r="H49">
        <v>10</v>
      </c>
      <c r="I49">
        <v>2</v>
      </c>
      <c r="J49">
        <v>32</v>
      </c>
      <c r="K49" t="s">
        <v>3333</v>
      </c>
      <c r="L49" t="s">
        <v>3301</v>
      </c>
    </row>
    <row r="50" spans="1:12">
      <c r="A50" t="s">
        <v>3412</v>
      </c>
      <c r="B50" t="s">
        <v>3303</v>
      </c>
      <c r="C50" t="s">
        <v>3327</v>
      </c>
      <c r="D50" t="s">
        <v>3312</v>
      </c>
      <c r="E50" t="s">
        <v>3280</v>
      </c>
      <c r="F50" t="s">
        <v>3413</v>
      </c>
      <c r="G50">
        <v>18</v>
      </c>
      <c r="H50">
        <v>10</v>
      </c>
      <c r="I50">
        <v>2</v>
      </c>
      <c r="J50">
        <v>30</v>
      </c>
      <c r="K50" t="s">
        <v>3333</v>
      </c>
      <c r="L50" t="s">
        <v>3301</v>
      </c>
    </row>
    <row r="51" spans="1:12">
      <c r="A51" t="s">
        <v>3414</v>
      </c>
      <c r="B51" t="s">
        <v>3303</v>
      </c>
      <c r="C51" t="s">
        <v>3327</v>
      </c>
      <c r="D51" t="s">
        <v>3312</v>
      </c>
      <c r="E51" t="s">
        <v>3282</v>
      </c>
      <c r="F51" t="s">
        <v>3415</v>
      </c>
      <c r="G51">
        <v>16</v>
      </c>
      <c r="H51">
        <v>10</v>
      </c>
      <c r="I51">
        <v>2</v>
      </c>
      <c r="J51">
        <v>28</v>
      </c>
      <c r="K51" t="s">
        <v>3333</v>
      </c>
      <c r="L51" t="s">
        <v>3301</v>
      </c>
    </row>
    <row r="52" spans="1:12">
      <c r="A52" t="s">
        <v>3416</v>
      </c>
      <c r="B52" t="s">
        <v>3303</v>
      </c>
      <c r="C52" t="s">
        <v>3327</v>
      </c>
      <c r="D52" t="s">
        <v>3312</v>
      </c>
      <c r="E52" t="s">
        <v>3284</v>
      </c>
      <c r="F52" t="s">
        <v>3417</v>
      </c>
      <c r="G52">
        <v>8</v>
      </c>
      <c r="H52">
        <v>10</v>
      </c>
      <c r="I52">
        <v>2</v>
      </c>
      <c r="J52">
        <v>20</v>
      </c>
      <c r="K52" t="s">
        <v>3333</v>
      </c>
      <c r="L52" t="s">
        <v>3301</v>
      </c>
    </row>
    <row r="53" spans="1:12">
      <c r="A53" t="s">
        <v>3418</v>
      </c>
      <c r="B53" t="s">
        <v>3419</v>
      </c>
      <c r="C53" t="s">
        <v>3420</v>
      </c>
      <c r="D53" t="s">
        <v>3421</v>
      </c>
      <c r="E53" t="s">
        <v>3422</v>
      </c>
      <c r="F53" t="s">
        <v>3423</v>
      </c>
      <c r="G53">
        <v>70</v>
      </c>
      <c r="H53">
        <v>0</v>
      </c>
      <c r="I53">
        <v>0</v>
      </c>
      <c r="J53">
        <v>70</v>
      </c>
      <c r="K53" t="s">
        <v>3300</v>
      </c>
      <c r="L53" t="s">
        <v>3301</v>
      </c>
    </row>
    <row r="54" spans="1:12">
      <c r="A54" t="s">
        <v>3424</v>
      </c>
      <c r="B54" t="s">
        <v>3419</v>
      </c>
      <c r="C54" t="s">
        <v>3420</v>
      </c>
      <c r="D54" t="s">
        <v>3425</v>
      </c>
      <c r="E54" t="s">
        <v>3426</v>
      </c>
      <c r="F54" t="s">
        <v>3427</v>
      </c>
      <c r="G54">
        <v>60</v>
      </c>
      <c r="H54">
        <v>0</v>
      </c>
      <c r="I54">
        <v>2</v>
      </c>
      <c r="J54">
        <v>62</v>
      </c>
      <c r="K54" t="s">
        <v>3307</v>
      </c>
      <c r="L54" t="s">
        <v>3301</v>
      </c>
    </row>
    <row r="55" spans="1:12">
      <c r="A55" t="s">
        <v>3428</v>
      </c>
      <c r="B55" t="s">
        <v>3419</v>
      </c>
      <c r="C55" t="s">
        <v>3253</v>
      </c>
      <c r="D55" t="s">
        <v>3429</v>
      </c>
      <c r="E55" t="s">
        <v>3430</v>
      </c>
      <c r="F55" t="s">
        <v>3431</v>
      </c>
      <c r="G55">
        <v>33</v>
      </c>
      <c r="H55">
        <v>0</v>
      </c>
      <c r="I55">
        <v>2</v>
      </c>
      <c r="J55">
        <v>35</v>
      </c>
      <c r="K55" t="s">
        <v>3307</v>
      </c>
      <c r="L55" t="s">
        <v>3301</v>
      </c>
    </row>
    <row r="56" spans="1:12">
      <c r="A56" t="s">
        <v>3432</v>
      </c>
      <c r="B56" t="s">
        <v>3419</v>
      </c>
      <c r="C56" t="s">
        <v>3253</v>
      </c>
      <c r="D56" t="s">
        <v>3426</v>
      </c>
      <c r="E56" t="s">
        <v>3433</v>
      </c>
      <c r="F56" t="s">
        <v>3434</v>
      </c>
      <c r="G56">
        <v>24</v>
      </c>
      <c r="H56">
        <v>0</v>
      </c>
      <c r="I56">
        <v>2</v>
      </c>
      <c r="J56">
        <v>26</v>
      </c>
      <c r="K56" t="s">
        <v>3307</v>
      </c>
      <c r="L56" t="s">
        <v>3301</v>
      </c>
    </row>
    <row r="57" spans="1:12">
      <c r="A57" t="s">
        <v>3435</v>
      </c>
      <c r="B57" t="s">
        <v>3419</v>
      </c>
      <c r="C57" t="s">
        <v>3253</v>
      </c>
      <c r="D57" t="s">
        <v>3426</v>
      </c>
      <c r="E57" t="s">
        <v>3436</v>
      </c>
      <c r="F57" t="s">
        <v>3437</v>
      </c>
      <c r="G57">
        <v>12.21</v>
      </c>
      <c r="H57">
        <v>0</v>
      </c>
      <c r="I57">
        <v>2</v>
      </c>
      <c r="J57">
        <v>14.21</v>
      </c>
      <c r="K57" t="s">
        <v>3307</v>
      </c>
      <c r="L57" t="s">
        <v>3301</v>
      </c>
    </row>
    <row r="58" spans="1:12">
      <c r="A58" t="s">
        <v>3438</v>
      </c>
      <c r="B58" t="s">
        <v>3419</v>
      </c>
      <c r="C58" t="s">
        <v>3420</v>
      </c>
      <c r="D58" t="s">
        <v>3439</v>
      </c>
      <c r="E58" t="s">
        <v>3440</v>
      </c>
      <c r="F58" t="s">
        <v>3441</v>
      </c>
      <c r="G58">
        <v>29.81</v>
      </c>
      <c r="H58">
        <v>0</v>
      </c>
      <c r="I58">
        <v>2</v>
      </c>
      <c r="J58">
        <v>31.81</v>
      </c>
      <c r="K58" t="s">
        <v>3307</v>
      </c>
      <c r="L58" t="s">
        <v>3301</v>
      </c>
    </row>
    <row r="59" spans="1:12">
      <c r="A59" t="s">
        <v>3442</v>
      </c>
      <c r="B59" t="s">
        <v>3419</v>
      </c>
      <c r="C59" t="s">
        <v>3233</v>
      </c>
      <c r="D59" t="s">
        <v>3443</v>
      </c>
      <c r="E59" t="s">
        <v>3230</v>
      </c>
      <c r="F59" t="s">
        <v>3444</v>
      </c>
      <c r="G59">
        <v>1</v>
      </c>
      <c r="H59">
        <v>2</v>
      </c>
      <c r="I59">
        <v>1</v>
      </c>
      <c r="J59">
        <v>4</v>
      </c>
      <c r="K59" t="s">
        <v>3445</v>
      </c>
      <c r="L59" t="s">
        <v>3301</v>
      </c>
    </row>
    <row r="60" spans="1:12">
      <c r="A60" t="s">
        <v>3446</v>
      </c>
      <c r="B60" t="s">
        <v>3419</v>
      </c>
      <c r="C60" t="s">
        <v>3233</v>
      </c>
      <c r="D60" t="s">
        <v>3443</v>
      </c>
      <c r="E60" t="s">
        <v>3237</v>
      </c>
      <c r="F60" t="s">
        <v>3447</v>
      </c>
      <c r="G60">
        <v>3</v>
      </c>
      <c r="H60">
        <v>2</v>
      </c>
      <c r="I60">
        <v>1</v>
      </c>
      <c r="J60">
        <v>6</v>
      </c>
      <c r="K60" t="s">
        <v>3445</v>
      </c>
      <c r="L60" t="s">
        <v>3301</v>
      </c>
    </row>
    <row r="61" spans="1:12">
      <c r="A61" t="s">
        <v>3448</v>
      </c>
      <c r="B61" t="s">
        <v>3419</v>
      </c>
      <c r="C61" t="s">
        <v>3233</v>
      </c>
      <c r="D61" t="s">
        <v>3443</v>
      </c>
      <c r="E61" t="s">
        <v>3239</v>
      </c>
      <c r="F61" t="s">
        <v>3449</v>
      </c>
      <c r="G61">
        <v>3</v>
      </c>
      <c r="H61">
        <v>2</v>
      </c>
      <c r="I61">
        <v>1</v>
      </c>
      <c r="J61">
        <v>6</v>
      </c>
      <c r="K61" t="s">
        <v>3445</v>
      </c>
      <c r="L61" t="s">
        <v>3301</v>
      </c>
    </row>
    <row r="62" spans="1:12">
      <c r="A62" t="s">
        <v>3450</v>
      </c>
      <c r="B62" t="s">
        <v>3419</v>
      </c>
      <c r="C62" t="s">
        <v>3233</v>
      </c>
      <c r="D62" t="s">
        <v>3443</v>
      </c>
      <c r="E62" t="s">
        <v>3241</v>
      </c>
      <c r="F62" t="s">
        <v>3451</v>
      </c>
      <c r="G62">
        <v>5</v>
      </c>
      <c r="H62">
        <v>2</v>
      </c>
      <c r="I62">
        <v>1</v>
      </c>
      <c r="J62">
        <v>8</v>
      </c>
      <c r="K62" t="s">
        <v>3445</v>
      </c>
      <c r="L62" t="s">
        <v>3301</v>
      </c>
    </row>
    <row r="63" spans="1:12">
      <c r="A63" t="s">
        <v>3452</v>
      </c>
      <c r="B63" t="s">
        <v>3419</v>
      </c>
      <c r="C63" t="s">
        <v>3233</v>
      </c>
      <c r="D63" t="s">
        <v>3443</v>
      </c>
      <c r="E63" t="s">
        <v>3243</v>
      </c>
      <c r="F63" t="s">
        <v>3453</v>
      </c>
      <c r="G63">
        <v>12</v>
      </c>
      <c r="H63">
        <v>2</v>
      </c>
      <c r="I63">
        <v>1</v>
      </c>
      <c r="J63">
        <v>15</v>
      </c>
      <c r="K63" t="s">
        <v>3445</v>
      </c>
      <c r="L63" t="s">
        <v>3301</v>
      </c>
    </row>
    <row r="64" spans="1:12">
      <c r="A64" t="s">
        <v>3454</v>
      </c>
      <c r="B64" t="s">
        <v>3419</v>
      </c>
      <c r="C64" t="s">
        <v>3233</v>
      </c>
      <c r="D64" t="s">
        <v>3443</v>
      </c>
      <c r="E64" t="s">
        <v>3245</v>
      </c>
      <c r="F64" t="s">
        <v>3455</v>
      </c>
      <c r="G64">
        <v>9</v>
      </c>
      <c r="H64">
        <v>2</v>
      </c>
      <c r="I64">
        <v>1</v>
      </c>
      <c r="J64">
        <v>12</v>
      </c>
      <c r="K64" t="s">
        <v>3445</v>
      </c>
      <c r="L64" t="s">
        <v>3301</v>
      </c>
    </row>
    <row r="65" spans="1:12">
      <c r="A65" t="s">
        <v>3456</v>
      </c>
      <c r="B65" t="s">
        <v>3419</v>
      </c>
      <c r="C65" t="s">
        <v>3233</v>
      </c>
      <c r="D65" t="s">
        <v>3443</v>
      </c>
      <c r="E65" t="s">
        <v>3247</v>
      </c>
      <c r="F65" t="s">
        <v>3457</v>
      </c>
      <c r="G65">
        <v>16</v>
      </c>
      <c r="H65">
        <v>2</v>
      </c>
      <c r="I65">
        <v>1</v>
      </c>
      <c r="J65">
        <v>19</v>
      </c>
      <c r="K65" t="s">
        <v>3445</v>
      </c>
      <c r="L65" t="s">
        <v>3301</v>
      </c>
    </row>
    <row r="66" spans="1:12">
      <c r="A66" t="s">
        <v>3458</v>
      </c>
      <c r="B66" t="s">
        <v>3419</v>
      </c>
      <c r="C66" t="s">
        <v>3251</v>
      </c>
      <c r="D66" t="s">
        <v>3443</v>
      </c>
      <c r="E66" t="s">
        <v>3249</v>
      </c>
      <c r="F66" t="s">
        <v>3459</v>
      </c>
      <c r="G66">
        <v>3</v>
      </c>
      <c r="H66">
        <v>2</v>
      </c>
      <c r="I66">
        <v>1</v>
      </c>
      <c r="J66">
        <v>6</v>
      </c>
      <c r="K66" t="s">
        <v>3445</v>
      </c>
      <c r="L66" t="s">
        <v>3301</v>
      </c>
    </row>
    <row r="67" spans="1:12">
      <c r="A67" t="s">
        <v>3460</v>
      </c>
      <c r="B67" t="s">
        <v>3419</v>
      </c>
      <c r="C67" t="s">
        <v>3253</v>
      </c>
      <c r="D67" t="s">
        <v>3443</v>
      </c>
      <c r="E67" t="s">
        <v>512</v>
      </c>
      <c r="F67" t="s">
        <v>3461</v>
      </c>
      <c r="G67">
        <v>2</v>
      </c>
      <c r="H67">
        <v>1</v>
      </c>
      <c r="I67">
        <v>1</v>
      </c>
      <c r="J67">
        <v>4</v>
      </c>
      <c r="K67" t="s">
        <v>3445</v>
      </c>
      <c r="L67" t="s">
        <v>3301</v>
      </c>
    </row>
    <row r="68" spans="1:12">
      <c r="A68" t="s">
        <v>3462</v>
      </c>
      <c r="B68" t="s">
        <v>3419</v>
      </c>
      <c r="C68" t="s">
        <v>3253</v>
      </c>
      <c r="D68" t="s">
        <v>3443</v>
      </c>
      <c r="E68" t="s">
        <v>519</v>
      </c>
      <c r="F68" t="s">
        <v>3463</v>
      </c>
      <c r="G68">
        <v>4</v>
      </c>
      <c r="H68">
        <v>1</v>
      </c>
      <c r="I68">
        <v>1</v>
      </c>
      <c r="J68">
        <v>6</v>
      </c>
      <c r="K68" t="s">
        <v>3445</v>
      </c>
      <c r="L68" t="s">
        <v>3301</v>
      </c>
    </row>
    <row r="69" spans="1:12">
      <c r="A69" t="s">
        <v>3464</v>
      </c>
      <c r="B69" t="s">
        <v>3419</v>
      </c>
      <c r="C69" t="s">
        <v>3253</v>
      </c>
      <c r="D69" t="s">
        <v>3443</v>
      </c>
      <c r="E69" t="s">
        <v>524</v>
      </c>
      <c r="F69" t="s">
        <v>3465</v>
      </c>
      <c r="G69">
        <v>2</v>
      </c>
      <c r="H69">
        <v>1</v>
      </c>
      <c r="I69">
        <v>1</v>
      </c>
      <c r="J69">
        <v>4</v>
      </c>
      <c r="K69" t="s">
        <v>3445</v>
      </c>
      <c r="L69" t="s">
        <v>3301</v>
      </c>
    </row>
    <row r="70" spans="1:12">
      <c r="A70" t="s">
        <v>3466</v>
      </c>
      <c r="B70" t="s">
        <v>3419</v>
      </c>
      <c r="C70" t="s">
        <v>3253</v>
      </c>
      <c r="D70" t="s">
        <v>3443</v>
      </c>
      <c r="E70" t="s">
        <v>529</v>
      </c>
      <c r="F70" t="s">
        <v>3467</v>
      </c>
      <c r="G70">
        <v>14</v>
      </c>
      <c r="H70">
        <v>1</v>
      </c>
      <c r="I70">
        <v>1</v>
      </c>
      <c r="J70">
        <v>16</v>
      </c>
      <c r="K70" t="s">
        <v>3445</v>
      </c>
      <c r="L70" t="s">
        <v>3301</v>
      </c>
    </row>
    <row r="71" spans="1:12">
      <c r="A71" t="s">
        <v>3468</v>
      </c>
      <c r="B71" t="s">
        <v>3419</v>
      </c>
      <c r="C71" t="s">
        <v>3251</v>
      </c>
      <c r="D71" t="s">
        <v>3443</v>
      </c>
      <c r="E71" t="s">
        <v>3254</v>
      </c>
      <c r="F71" t="s">
        <v>3469</v>
      </c>
      <c r="G71">
        <v>6</v>
      </c>
      <c r="H71">
        <v>2</v>
      </c>
      <c r="I71">
        <v>1</v>
      </c>
      <c r="J71">
        <v>9</v>
      </c>
      <c r="K71" t="s">
        <v>3445</v>
      </c>
      <c r="L71" t="s">
        <v>3301</v>
      </c>
    </row>
    <row r="72" spans="1:12">
      <c r="A72" t="s">
        <v>3470</v>
      </c>
      <c r="B72" t="s">
        <v>3419</v>
      </c>
      <c r="C72" t="s">
        <v>3251</v>
      </c>
      <c r="D72" t="s">
        <v>3443</v>
      </c>
      <c r="E72" t="s">
        <v>3256</v>
      </c>
      <c r="F72" t="s">
        <v>3471</v>
      </c>
      <c r="G72">
        <v>4</v>
      </c>
      <c r="H72">
        <v>2</v>
      </c>
      <c r="I72">
        <v>1</v>
      </c>
      <c r="J72">
        <v>7</v>
      </c>
      <c r="K72" t="s">
        <v>3445</v>
      </c>
      <c r="L72" t="s">
        <v>3301</v>
      </c>
    </row>
    <row r="73" spans="1:12">
      <c r="A73" t="s">
        <v>3472</v>
      </c>
      <c r="B73" t="s">
        <v>3419</v>
      </c>
      <c r="C73" t="s">
        <v>3251</v>
      </c>
      <c r="D73" t="s">
        <v>3443</v>
      </c>
      <c r="E73" t="s">
        <v>3257</v>
      </c>
      <c r="F73" t="s">
        <v>3473</v>
      </c>
      <c r="G73">
        <v>6</v>
      </c>
      <c r="H73">
        <v>2</v>
      </c>
      <c r="I73">
        <v>1</v>
      </c>
      <c r="J73">
        <v>9</v>
      </c>
      <c r="K73" t="s">
        <v>3445</v>
      </c>
      <c r="L73" t="s">
        <v>3301</v>
      </c>
    </row>
    <row r="74" spans="1:12">
      <c r="A74" t="s">
        <v>3474</v>
      </c>
      <c r="B74" t="s">
        <v>3419</v>
      </c>
      <c r="C74" t="s">
        <v>3233</v>
      </c>
      <c r="D74" t="s">
        <v>3443</v>
      </c>
      <c r="E74" t="s">
        <v>3262</v>
      </c>
      <c r="F74" t="s">
        <v>3475</v>
      </c>
      <c r="G74">
        <v>15</v>
      </c>
      <c r="H74">
        <v>2</v>
      </c>
      <c r="I74">
        <v>1</v>
      </c>
      <c r="J74">
        <v>18</v>
      </c>
      <c r="K74" t="s">
        <v>3445</v>
      </c>
      <c r="L74" t="s">
        <v>3301</v>
      </c>
    </row>
    <row r="75" spans="1:12">
      <c r="A75" t="s">
        <v>3476</v>
      </c>
      <c r="B75" t="s">
        <v>3419</v>
      </c>
      <c r="C75" t="s">
        <v>3233</v>
      </c>
      <c r="D75" t="s">
        <v>3443</v>
      </c>
      <c r="E75" t="s">
        <v>3264</v>
      </c>
      <c r="F75" t="s">
        <v>3477</v>
      </c>
      <c r="G75">
        <v>5</v>
      </c>
      <c r="H75">
        <v>2</v>
      </c>
      <c r="I75">
        <v>1</v>
      </c>
      <c r="J75">
        <v>8</v>
      </c>
      <c r="K75" t="s">
        <v>3445</v>
      </c>
      <c r="L75" t="s">
        <v>3301</v>
      </c>
    </row>
    <row r="76" spans="1:12">
      <c r="A76" t="s">
        <v>3478</v>
      </c>
      <c r="B76" t="s">
        <v>3419</v>
      </c>
      <c r="C76" t="s">
        <v>3233</v>
      </c>
      <c r="D76" t="s">
        <v>3443</v>
      </c>
      <c r="E76" t="s">
        <v>3267</v>
      </c>
      <c r="F76" t="s">
        <v>3479</v>
      </c>
      <c r="G76">
        <v>10</v>
      </c>
      <c r="H76">
        <v>2</v>
      </c>
      <c r="I76">
        <v>1</v>
      </c>
      <c r="J76">
        <v>13</v>
      </c>
      <c r="K76" t="s">
        <v>3445</v>
      </c>
      <c r="L76" t="s">
        <v>3301</v>
      </c>
    </row>
    <row r="77" spans="1:12">
      <c r="A77" t="s">
        <v>3480</v>
      </c>
      <c r="B77" t="s">
        <v>3419</v>
      </c>
      <c r="C77" t="s">
        <v>3251</v>
      </c>
      <c r="D77" t="s">
        <v>3443</v>
      </c>
      <c r="E77" t="s">
        <v>3273</v>
      </c>
      <c r="F77" t="s">
        <v>3481</v>
      </c>
      <c r="G77">
        <v>10</v>
      </c>
      <c r="H77">
        <v>2</v>
      </c>
      <c r="I77">
        <v>1</v>
      </c>
      <c r="J77">
        <v>13</v>
      </c>
      <c r="K77" t="s">
        <v>3445</v>
      </c>
      <c r="L77" t="s">
        <v>3301</v>
      </c>
    </row>
    <row r="78" spans="1:12">
      <c r="A78" t="s">
        <v>3482</v>
      </c>
      <c r="B78" t="s">
        <v>3483</v>
      </c>
      <c r="C78" t="s">
        <v>3484</v>
      </c>
      <c r="D78" t="s">
        <v>3485</v>
      </c>
      <c r="E78" t="s">
        <v>3486</v>
      </c>
      <c r="F78" t="s">
        <v>3487</v>
      </c>
      <c r="G78">
        <v>2</v>
      </c>
      <c r="H78">
        <v>15.5</v>
      </c>
      <c r="I78">
        <v>1</v>
      </c>
      <c r="J78">
        <v>18.5</v>
      </c>
      <c r="K78" t="s">
        <v>3488</v>
      </c>
      <c r="L78" t="s">
        <v>3301</v>
      </c>
    </row>
    <row r="79" spans="1:12">
      <c r="A79" t="s">
        <v>3489</v>
      </c>
      <c r="B79" t="s">
        <v>3483</v>
      </c>
      <c r="C79" t="s">
        <v>3484</v>
      </c>
      <c r="D79" t="s">
        <v>3485</v>
      </c>
      <c r="E79" t="s">
        <v>3490</v>
      </c>
      <c r="F79" t="s">
        <v>3491</v>
      </c>
      <c r="G79">
        <v>2</v>
      </c>
      <c r="H79">
        <v>15.5</v>
      </c>
      <c r="I79">
        <v>1</v>
      </c>
      <c r="J79">
        <v>18.5</v>
      </c>
      <c r="K79" t="s">
        <v>3488</v>
      </c>
      <c r="L79" t="s">
        <v>3301</v>
      </c>
    </row>
    <row r="80" spans="1:12">
      <c r="A80" t="s">
        <v>3492</v>
      </c>
      <c r="B80" t="s">
        <v>3483</v>
      </c>
      <c r="C80" t="s">
        <v>3484</v>
      </c>
      <c r="D80" t="s">
        <v>3485</v>
      </c>
      <c r="E80" t="s">
        <v>3493</v>
      </c>
      <c r="F80" t="s">
        <v>3494</v>
      </c>
      <c r="G80">
        <v>2</v>
      </c>
      <c r="H80">
        <v>15.5</v>
      </c>
      <c r="I80">
        <v>1</v>
      </c>
      <c r="J80">
        <v>18.5</v>
      </c>
      <c r="K80" t="s">
        <v>3488</v>
      </c>
      <c r="L80" t="s">
        <v>3301</v>
      </c>
    </row>
    <row r="81" spans="1:12">
      <c r="A81" t="s">
        <v>3495</v>
      </c>
      <c r="B81" t="s">
        <v>3483</v>
      </c>
      <c r="C81" t="s">
        <v>3484</v>
      </c>
      <c r="D81" t="s">
        <v>3485</v>
      </c>
      <c r="E81" t="s">
        <v>3496</v>
      </c>
      <c r="F81" t="s">
        <v>3497</v>
      </c>
      <c r="G81">
        <v>2</v>
      </c>
      <c r="H81">
        <v>15.5</v>
      </c>
      <c r="I81">
        <v>1</v>
      </c>
      <c r="J81">
        <v>18.5</v>
      </c>
      <c r="K81" t="s">
        <v>3488</v>
      </c>
      <c r="L81" t="s">
        <v>3301</v>
      </c>
    </row>
    <row r="82" spans="1:12">
      <c r="A82" t="s">
        <v>3498</v>
      </c>
      <c r="B82" t="s">
        <v>3483</v>
      </c>
      <c r="C82" t="s">
        <v>3251</v>
      </c>
      <c r="D82" t="s">
        <v>3499</v>
      </c>
      <c r="E82" t="s">
        <v>3500</v>
      </c>
      <c r="F82" t="s">
        <v>3501</v>
      </c>
      <c r="G82">
        <v>18</v>
      </c>
      <c r="H82">
        <v>0</v>
      </c>
      <c r="I82">
        <v>0</v>
      </c>
      <c r="J82">
        <v>18</v>
      </c>
      <c r="K82" t="s">
        <v>3502</v>
      </c>
      <c r="L82" t="s">
        <v>3301</v>
      </c>
    </row>
    <row r="83" spans="1:12">
      <c r="A83" t="s">
        <v>3503</v>
      </c>
      <c r="B83" t="s">
        <v>3483</v>
      </c>
      <c r="C83" t="s">
        <v>3251</v>
      </c>
      <c r="D83" t="s">
        <v>3504</v>
      </c>
      <c r="E83" t="s">
        <v>3500</v>
      </c>
      <c r="F83" t="s">
        <v>3505</v>
      </c>
      <c r="G83">
        <v>24</v>
      </c>
      <c r="H83">
        <v>0</v>
      </c>
      <c r="I83">
        <v>0</v>
      </c>
      <c r="J83">
        <v>24</v>
      </c>
      <c r="K83" t="s">
        <v>3502</v>
      </c>
      <c r="L83" t="s">
        <v>3301</v>
      </c>
    </row>
    <row r="84" spans="1:12">
      <c r="A84" t="s">
        <v>3506</v>
      </c>
      <c r="B84" t="s">
        <v>3483</v>
      </c>
      <c r="C84" t="s">
        <v>3251</v>
      </c>
      <c r="D84" t="s">
        <v>3507</v>
      </c>
      <c r="E84" t="s">
        <v>3500</v>
      </c>
      <c r="F84" t="s">
        <v>3508</v>
      </c>
      <c r="G84">
        <v>20</v>
      </c>
      <c r="H84">
        <v>0</v>
      </c>
      <c r="I84">
        <v>0</v>
      </c>
      <c r="J84">
        <v>20</v>
      </c>
      <c r="K84" t="s">
        <v>3502</v>
      </c>
      <c r="L84" t="s">
        <v>3301</v>
      </c>
    </row>
    <row r="85" spans="1:12">
      <c r="A85" t="s">
        <v>3509</v>
      </c>
      <c r="B85" t="s">
        <v>3483</v>
      </c>
      <c r="C85" t="s">
        <v>3251</v>
      </c>
      <c r="D85" t="s">
        <v>3510</v>
      </c>
      <c r="E85" t="s">
        <v>3500</v>
      </c>
      <c r="F85" t="s">
        <v>3501</v>
      </c>
      <c r="G85">
        <v>18</v>
      </c>
      <c r="H85">
        <v>0</v>
      </c>
      <c r="I85">
        <v>0</v>
      </c>
      <c r="J85">
        <v>18</v>
      </c>
      <c r="K85" t="s">
        <v>3502</v>
      </c>
      <c r="L85" t="s">
        <v>3301</v>
      </c>
    </row>
    <row r="86" spans="1:12">
      <c r="A86" t="s">
        <v>3511</v>
      </c>
      <c r="B86" t="s">
        <v>3483</v>
      </c>
      <c r="C86" t="s">
        <v>3251</v>
      </c>
      <c r="D86" t="s">
        <v>3512</v>
      </c>
      <c r="E86" t="s">
        <v>3500</v>
      </c>
      <c r="F86" t="s">
        <v>3508</v>
      </c>
      <c r="G86">
        <v>20</v>
      </c>
      <c r="H86">
        <v>0</v>
      </c>
      <c r="I86">
        <v>0</v>
      </c>
      <c r="J86">
        <v>20</v>
      </c>
      <c r="K86" t="s">
        <v>3502</v>
      </c>
      <c r="L86" t="s">
        <v>3301</v>
      </c>
    </row>
  </sheetData>
  <autoFilter ref="A1:L8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7" width="20.7109375" customWidth="1"/>
    <col min="8" max="9" width="40.7109375" customWidth="1"/>
  </cols>
  <sheetData>
    <row r="1" spans="1:9" ht="35" customHeight="1">
      <c r="A1" s="4" t="s">
        <v>3220</v>
      </c>
      <c r="B1" s="4" t="s">
        <v>3286</v>
      </c>
      <c r="C1" s="4" t="s">
        <v>3287</v>
      </c>
      <c r="D1" s="4" t="s">
        <v>3290</v>
      </c>
      <c r="E1" s="4" t="s">
        <v>3292</v>
      </c>
      <c r="F1" s="4" t="s">
        <v>3513</v>
      </c>
      <c r="G1" s="4" t="s">
        <v>3514</v>
      </c>
      <c r="H1" s="4" t="s">
        <v>3228</v>
      </c>
      <c r="I1" s="4" t="s">
        <v>60</v>
      </c>
    </row>
    <row r="2" spans="1:9">
      <c r="A2" t="s">
        <v>3515</v>
      </c>
      <c r="B2" t="s">
        <v>3516</v>
      </c>
      <c r="C2" t="s">
        <v>3517</v>
      </c>
      <c r="D2" t="s">
        <v>3518</v>
      </c>
      <c r="E2">
        <v>0</v>
      </c>
      <c r="F2">
        <v>9</v>
      </c>
      <c r="G2">
        <v>39</v>
      </c>
      <c r="H2" t="s">
        <v>1938</v>
      </c>
      <c r="I2" t="s">
        <v>3519</v>
      </c>
    </row>
    <row r="3" spans="1:9">
      <c r="A3" t="s">
        <v>3520</v>
      </c>
      <c r="B3" t="s">
        <v>3516</v>
      </c>
      <c r="C3" t="s">
        <v>3521</v>
      </c>
      <c r="D3" t="s">
        <v>3522</v>
      </c>
      <c r="E3">
        <v>0</v>
      </c>
      <c r="F3">
        <v>19</v>
      </c>
      <c r="G3">
        <v>69.67</v>
      </c>
      <c r="H3" t="s">
        <v>1938</v>
      </c>
      <c r="I3" t="s">
        <v>3519</v>
      </c>
    </row>
    <row r="4" spans="1:9">
      <c r="A4" t="s">
        <v>3523</v>
      </c>
      <c r="B4" t="s">
        <v>3516</v>
      </c>
      <c r="C4" t="s">
        <v>3521</v>
      </c>
      <c r="D4" t="s">
        <v>3524</v>
      </c>
      <c r="E4">
        <v>0</v>
      </c>
      <c r="F4">
        <v>12</v>
      </c>
      <c r="G4">
        <v>44</v>
      </c>
      <c r="H4" t="s">
        <v>1938</v>
      </c>
      <c r="I4" t="s">
        <v>3519</v>
      </c>
    </row>
    <row r="5" spans="1:9">
      <c r="A5" t="s">
        <v>3525</v>
      </c>
      <c r="B5" t="s">
        <v>3516</v>
      </c>
      <c r="C5" t="s">
        <v>3526</v>
      </c>
      <c r="D5" t="s">
        <v>3527</v>
      </c>
      <c r="E5">
        <v>0</v>
      </c>
      <c r="F5">
        <v>15</v>
      </c>
      <c r="G5">
        <v>45</v>
      </c>
      <c r="H5" t="s">
        <v>1938</v>
      </c>
      <c r="I5" t="s">
        <v>3519</v>
      </c>
    </row>
    <row r="6" spans="1:9">
      <c r="A6" t="s">
        <v>3528</v>
      </c>
      <c r="B6" t="s">
        <v>3516</v>
      </c>
      <c r="C6" t="s">
        <v>3529</v>
      </c>
      <c r="D6" t="s">
        <v>3530</v>
      </c>
      <c r="E6">
        <v>0</v>
      </c>
      <c r="F6">
        <v>7</v>
      </c>
      <c r="G6">
        <v>18.67</v>
      </c>
      <c r="H6" t="s">
        <v>1938</v>
      </c>
      <c r="I6" t="s">
        <v>3519</v>
      </c>
    </row>
    <row r="7" spans="1:9">
      <c r="A7" t="s">
        <v>3531</v>
      </c>
      <c r="B7" t="s">
        <v>3516</v>
      </c>
      <c r="C7" t="s">
        <v>3521</v>
      </c>
      <c r="D7" t="s">
        <v>3532</v>
      </c>
      <c r="E7">
        <v>0</v>
      </c>
      <c r="F7">
        <v>11</v>
      </c>
      <c r="G7">
        <v>40.33</v>
      </c>
      <c r="H7" t="s">
        <v>1938</v>
      </c>
      <c r="I7" t="s">
        <v>3519</v>
      </c>
    </row>
    <row r="8" spans="1:9">
      <c r="A8" t="s">
        <v>3533</v>
      </c>
      <c r="B8" t="s">
        <v>3516</v>
      </c>
      <c r="C8" t="s">
        <v>3534</v>
      </c>
      <c r="D8" t="s">
        <v>3535</v>
      </c>
      <c r="E8">
        <v>0</v>
      </c>
      <c r="F8">
        <v>15</v>
      </c>
      <c r="G8">
        <v>50</v>
      </c>
      <c r="H8" t="s">
        <v>1938</v>
      </c>
      <c r="I8" t="s">
        <v>3519</v>
      </c>
    </row>
    <row r="9" spans="1:9">
      <c r="A9" t="s">
        <v>3536</v>
      </c>
      <c r="B9" t="s">
        <v>3516</v>
      </c>
      <c r="C9" t="s">
        <v>3537</v>
      </c>
      <c r="D9" t="s">
        <v>3538</v>
      </c>
      <c r="E9">
        <v>0</v>
      </c>
      <c r="F9">
        <v>9</v>
      </c>
      <c r="G9">
        <v>21</v>
      </c>
      <c r="H9" t="s">
        <v>1938</v>
      </c>
      <c r="I9" t="s">
        <v>3519</v>
      </c>
    </row>
    <row r="10" spans="1:9">
      <c r="A10" t="s">
        <v>3539</v>
      </c>
      <c r="B10" t="s">
        <v>3516</v>
      </c>
      <c r="C10" t="s">
        <v>3521</v>
      </c>
      <c r="D10" t="s">
        <v>3540</v>
      </c>
      <c r="E10">
        <v>0</v>
      </c>
      <c r="F10">
        <v>12</v>
      </c>
      <c r="G10">
        <v>44</v>
      </c>
      <c r="H10" t="s">
        <v>1938</v>
      </c>
      <c r="I10" t="s">
        <v>3519</v>
      </c>
    </row>
    <row r="11" spans="1:9">
      <c r="A11" t="s">
        <v>3541</v>
      </c>
      <c r="B11" t="s">
        <v>3516</v>
      </c>
      <c r="C11" t="s">
        <v>3534</v>
      </c>
      <c r="D11" t="s">
        <v>3542</v>
      </c>
      <c r="E11">
        <v>0</v>
      </c>
      <c r="F11">
        <v>20</v>
      </c>
      <c r="G11">
        <v>66.67</v>
      </c>
      <c r="H11" t="s">
        <v>1938</v>
      </c>
      <c r="I11" t="s">
        <v>3519</v>
      </c>
    </row>
    <row r="12" spans="1:9">
      <c r="A12" t="s">
        <v>3543</v>
      </c>
      <c r="B12" t="s">
        <v>3516</v>
      </c>
      <c r="C12" t="s">
        <v>3526</v>
      </c>
      <c r="D12" t="s">
        <v>3544</v>
      </c>
      <c r="E12">
        <v>0</v>
      </c>
      <c r="F12">
        <v>11</v>
      </c>
      <c r="G12">
        <v>33</v>
      </c>
      <c r="H12" t="s">
        <v>1938</v>
      </c>
      <c r="I12" t="s">
        <v>3519</v>
      </c>
    </row>
    <row r="13" spans="1:9">
      <c r="A13" t="s">
        <v>3545</v>
      </c>
      <c r="B13" t="s">
        <v>3516</v>
      </c>
      <c r="C13" t="s">
        <v>3537</v>
      </c>
      <c r="D13" t="s">
        <v>3546</v>
      </c>
      <c r="E13">
        <v>0</v>
      </c>
      <c r="F13">
        <v>5</v>
      </c>
      <c r="G13">
        <v>11.67</v>
      </c>
      <c r="H13" t="s">
        <v>1938</v>
      </c>
      <c r="I13" t="s">
        <v>3519</v>
      </c>
    </row>
    <row r="14" spans="1:9">
      <c r="A14" t="s">
        <v>3547</v>
      </c>
      <c r="B14" t="s">
        <v>3516</v>
      </c>
      <c r="C14" t="s">
        <v>3521</v>
      </c>
      <c r="D14" t="s">
        <v>3548</v>
      </c>
      <c r="E14">
        <v>10</v>
      </c>
      <c r="F14">
        <v>10</v>
      </c>
      <c r="G14">
        <v>36.67</v>
      </c>
      <c r="H14" t="s">
        <v>1938</v>
      </c>
      <c r="I14" t="s">
        <v>3519</v>
      </c>
    </row>
    <row r="15" spans="1:9">
      <c r="A15" t="s">
        <v>3549</v>
      </c>
      <c r="B15" t="s">
        <v>3550</v>
      </c>
      <c r="C15" t="s">
        <v>3551</v>
      </c>
      <c r="D15" t="s">
        <v>3552</v>
      </c>
      <c r="E15">
        <v>0</v>
      </c>
      <c r="F15">
        <v>35</v>
      </c>
      <c r="G15">
        <v>140</v>
      </c>
      <c r="H15" t="s">
        <v>1938</v>
      </c>
      <c r="I15" t="s">
        <v>3519</v>
      </c>
    </row>
    <row r="16" spans="1:9">
      <c r="A16" t="s">
        <v>3553</v>
      </c>
      <c r="B16" t="s">
        <v>3550</v>
      </c>
      <c r="C16" t="s">
        <v>3529</v>
      </c>
      <c r="D16" t="s">
        <v>3554</v>
      </c>
      <c r="E16">
        <v>0</v>
      </c>
      <c r="F16">
        <v>17</v>
      </c>
      <c r="G16">
        <v>45.33</v>
      </c>
      <c r="H16" t="s">
        <v>1938</v>
      </c>
      <c r="I16" t="s">
        <v>3519</v>
      </c>
    </row>
    <row r="17" spans="1:9">
      <c r="A17" t="s">
        <v>3555</v>
      </c>
      <c r="B17" t="s">
        <v>3550</v>
      </c>
      <c r="C17" t="s">
        <v>3526</v>
      </c>
      <c r="D17" t="s">
        <v>3556</v>
      </c>
      <c r="E17">
        <v>0</v>
      </c>
      <c r="F17">
        <v>49</v>
      </c>
      <c r="G17">
        <v>147</v>
      </c>
      <c r="H17" t="s">
        <v>1938</v>
      </c>
      <c r="I17" t="s">
        <v>3519</v>
      </c>
    </row>
    <row r="18" spans="1:9">
      <c r="A18" t="s">
        <v>3557</v>
      </c>
      <c r="B18" t="s">
        <v>3550</v>
      </c>
      <c r="C18" t="s">
        <v>3529</v>
      </c>
      <c r="D18" t="s">
        <v>3558</v>
      </c>
      <c r="E18">
        <v>0</v>
      </c>
      <c r="F18">
        <v>2</v>
      </c>
      <c r="G18">
        <v>5.33</v>
      </c>
      <c r="H18" t="s">
        <v>1938</v>
      </c>
      <c r="I18" t="s">
        <v>3519</v>
      </c>
    </row>
    <row r="19" spans="1:9">
      <c r="A19" t="s">
        <v>3559</v>
      </c>
      <c r="B19" t="s">
        <v>3550</v>
      </c>
      <c r="C19" t="s">
        <v>3534</v>
      </c>
      <c r="D19" t="s">
        <v>3560</v>
      </c>
      <c r="E19">
        <v>0</v>
      </c>
      <c r="F19">
        <v>47</v>
      </c>
      <c r="G19">
        <v>156.67</v>
      </c>
      <c r="H19" t="s">
        <v>1938</v>
      </c>
      <c r="I19" t="s">
        <v>3519</v>
      </c>
    </row>
    <row r="20" spans="1:9">
      <c r="A20" t="s">
        <v>3561</v>
      </c>
      <c r="B20" t="s">
        <v>3550</v>
      </c>
      <c r="C20" t="s">
        <v>3529</v>
      </c>
      <c r="D20" t="s">
        <v>3562</v>
      </c>
      <c r="E20">
        <v>0</v>
      </c>
      <c r="F20">
        <v>12</v>
      </c>
      <c r="G20">
        <v>32</v>
      </c>
      <c r="H20" t="s">
        <v>1938</v>
      </c>
      <c r="I20" t="s">
        <v>3519</v>
      </c>
    </row>
    <row r="21" spans="1:9">
      <c r="A21" t="s">
        <v>3563</v>
      </c>
      <c r="B21" t="s">
        <v>3550</v>
      </c>
      <c r="C21" t="s">
        <v>3537</v>
      </c>
      <c r="D21" t="s">
        <v>3564</v>
      </c>
      <c r="E21">
        <v>0</v>
      </c>
      <c r="F21">
        <v>17</v>
      </c>
      <c r="G21">
        <v>39.67</v>
      </c>
      <c r="H21" t="s">
        <v>1938</v>
      </c>
      <c r="I21" t="s">
        <v>3519</v>
      </c>
    </row>
    <row r="22" spans="1:9">
      <c r="A22" t="s">
        <v>3565</v>
      </c>
      <c r="B22" t="s">
        <v>3550</v>
      </c>
      <c r="C22" t="s">
        <v>3566</v>
      </c>
      <c r="D22" t="s">
        <v>3567</v>
      </c>
      <c r="E22">
        <v>10</v>
      </c>
      <c r="F22">
        <v>10</v>
      </c>
      <c r="G22">
        <v>43.33</v>
      </c>
      <c r="H22" t="s">
        <v>1938</v>
      </c>
      <c r="I22" t="s">
        <v>3519</v>
      </c>
    </row>
    <row r="23" spans="1:9">
      <c r="A23" t="s">
        <v>3568</v>
      </c>
      <c r="B23" t="s">
        <v>3569</v>
      </c>
      <c r="C23" t="s">
        <v>3529</v>
      </c>
      <c r="D23" t="s">
        <v>3570</v>
      </c>
      <c r="E23">
        <v>0</v>
      </c>
      <c r="F23">
        <v>4</v>
      </c>
      <c r="G23">
        <v>10.67</v>
      </c>
      <c r="H23" t="s">
        <v>1938</v>
      </c>
      <c r="I23" t="s">
        <v>3571</v>
      </c>
    </row>
    <row r="24" spans="1:9">
      <c r="A24" t="s">
        <v>3572</v>
      </c>
      <c r="B24" t="s">
        <v>3569</v>
      </c>
      <c r="C24" t="s">
        <v>3529</v>
      </c>
      <c r="D24" t="s">
        <v>3573</v>
      </c>
      <c r="E24">
        <v>0</v>
      </c>
      <c r="F24">
        <v>4</v>
      </c>
      <c r="G24">
        <v>10.67</v>
      </c>
      <c r="H24" t="s">
        <v>1938</v>
      </c>
      <c r="I24" t="s">
        <v>3571</v>
      </c>
    </row>
    <row r="25" spans="1:9">
      <c r="A25" t="s">
        <v>3574</v>
      </c>
      <c r="B25" t="s">
        <v>3569</v>
      </c>
      <c r="C25" t="s">
        <v>3529</v>
      </c>
      <c r="D25" t="s">
        <v>3575</v>
      </c>
      <c r="E25">
        <v>0</v>
      </c>
      <c r="F25">
        <v>4</v>
      </c>
      <c r="G25">
        <v>10.67</v>
      </c>
      <c r="H25" t="s">
        <v>1938</v>
      </c>
      <c r="I25" t="s">
        <v>3571</v>
      </c>
    </row>
    <row r="26" spans="1:9">
      <c r="A26" t="s">
        <v>3576</v>
      </c>
      <c r="B26" t="s">
        <v>3569</v>
      </c>
      <c r="C26" t="s">
        <v>3534</v>
      </c>
      <c r="D26" t="s">
        <v>3577</v>
      </c>
      <c r="E26">
        <v>0</v>
      </c>
      <c r="F26">
        <v>4</v>
      </c>
      <c r="G26">
        <v>13.33</v>
      </c>
      <c r="H26" t="s">
        <v>1938</v>
      </c>
      <c r="I26" t="s">
        <v>3571</v>
      </c>
    </row>
    <row r="27" spans="1:9">
      <c r="A27" t="s">
        <v>3578</v>
      </c>
      <c r="B27" t="s">
        <v>3569</v>
      </c>
      <c r="C27" t="s">
        <v>3534</v>
      </c>
      <c r="D27" t="s">
        <v>3579</v>
      </c>
      <c r="E27">
        <v>0</v>
      </c>
      <c r="F27">
        <v>4</v>
      </c>
      <c r="G27">
        <v>13.33</v>
      </c>
      <c r="H27" t="s">
        <v>1938</v>
      </c>
      <c r="I27" t="s">
        <v>3571</v>
      </c>
    </row>
    <row r="28" spans="1:9">
      <c r="A28" t="s">
        <v>3580</v>
      </c>
      <c r="B28" t="s">
        <v>3569</v>
      </c>
      <c r="C28" t="s">
        <v>3529</v>
      </c>
      <c r="D28" t="s">
        <v>3581</v>
      </c>
      <c r="E28">
        <v>0</v>
      </c>
      <c r="F28">
        <v>4</v>
      </c>
      <c r="G28">
        <v>10.67</v>
      </c>
      <c r="H28" t="s">
        <v>1938</v>
      </c>
      <c r="I28" t="s">
        <v>3571</v>
      </c>
    </row>
    <row r="29" spans="1:9">
      <c r="A29" t="s">
        <v>3582</v>
      </c>
      <c r="B29" t="s">
        <v>3569</v>
      </c>
      <c r="C29" t="s">
        <v>3529</v>
      </c>
      <c r="D29" t="s">
        <v>3583</v>
      </c>
      <c r="E29">
        <v>0</v>
      </c>
      <c r="F29">
        <v>4</v>
      </c>
      <c r="G29">
        <v>10.67</v>
      </c>
      <c r="H29" t="s">
        <v>1938</v>
      </c>
      <c r="I29" t="s">
        <v>3571</v>
      </c>
    </row>
    <row r="30" spans="1:9">
      <c r="A30" t="s">
        <v>3584</v>
      </c>
      <c r="B30" t="s">
        <v>3569</v>
      </c>
      <c r="C30" t="s">
        <v>3529</v>
      </c>
      <c r="D30" t="s">
        <v>3585</v>
      </c>
      <c r="E30">
        <v>0</v>
      </c>
      <c r="F30">
        <v>4</v>
      </c>
      <c r="G30">
        <v>10.67</v>
      </c>
      <c r="H30" t="s">
        <v>1938</v>
      </c>
      <c r="I30" t="s">
        <v>3571</v>
      </c>
    </row>
    <row r="31" spans="1:9">
      <c r="A31" t="s">
        <v>3586</v>
      </c>
      <c r="B31" t="s">
        <v>3569</v>
      </c>
      <c r="C31" t="s">
        <v>3587</v>
      </c>
      <c r="D31" t="s">
        <v>3588</v>
      </c>
      <c r="E31">
        <v>0</v>
      </c>
      <c r="F31">
        <v>4</v>
      </c>
      <c r="G31">
        <v>8</v>
      </c>
      <c r="H31" t="s">
        <v>1938</v>
      </c>
      <c r="I31" t="s">
        <v>3571</v>
      </c>
    </row>
  </sheetData>
  <autoFilter ref="A1:I3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7" width="20.7109375" customWidth="1"/>
    <col min="8" max="9" width="40.7109375" customWidth="1"/>
    <col min="10" max="10" width="65.7109375" customWidth="1"/>
  </cols>
  <sheetData>
    <row r="1" spans="1:10" ht="35" customHeight="1">
      <c r="A1" s="4" t="s">
        <v>3220</v>
      </c>
      <c r="B1" s="4" t="s">
        <v>3589</v>
      </c>
      <c r="C1" s="4" t="s">
        <v>3222</v>
      </c>
      <c r="D1" s="4" t="s">
        <v>3590</v>
      </c>
      <c r="E1" s="4" t="s">
        <v>3591</v>
      </c>
      <c r="F1" s="4" t="s">
        <v>3223</v>
      </c>
      <c r="G1" s="4" t="s">
        <v>3224</v>
      </c>
      <c r="H1" s="4" t="s">
        <v>60</v>
      </c>
      <c r="I1" s="4" t="s">
        <v>3228</v>
      </c>
      <c r="J1" s="4" t="s">
        <v>3592</v>
      </c>
    </row>
    <row r="2" spans="1:10">
      <c r="A2" t="s">
        <v>3593</v>
      </c>
      <c r="B2" t="s">
        <v>2313</v>
      </c>
      <c r="C2" t="s">
        <v>3594</v>
      </c>
      <c r="D2">
        <v>135</v>
      </c>
      <c r="E2" t="s">
        <v>3537</v>
      </c>
      <c r="F2">
        <v>11</v>
      </c>
      <c r="G2">
        <v>27</v>
      </c>
      <c r="H2" t="s">
        <v>1737</v>
      </c>
      <c r="I2" t="s">
        <v>3595</v>
      </c>
    </row>
    <row r="3" spans="1:10">
      <c r="A3" t="s">
        <v>3596</v>
      </c>
      <c r="B3" t="s">
        <v>2342</v>
      </c>
      <c r="C3" t="s">
        <v>3594</v>
      </c>
      <c r="D3">
        <v>120</v>
      </c>
      <c r="E3" t="s">
        <v>3537</v>
      </c>
      <c r="F3">
        <v>18</v>
      </c>
      <c r="G3">
        <v>30</v>
      </c>
      <c r="H3" t="s">
        <v>1737</v>
      </c>
      <c r="I3" t="s">
        <v>3595</v>
      </c>
    </row>
    <row r="4" spans="1:10">
      <c r="A4" t="s">
        <v>3597</v>
      </c>
      <c r="B4" t="s">
        <v>3231</v>
      </c>
      <c r="C4" t="s">
        <v>3598</v>
      </c>
      <c r="D4">
        <v>35</v>
      </c>
      <c r="E4" t="s">
        <v>3599</v>
      </c>
      <c r="F4">
        <v>7</v>
      </c>
      <c r="G4">
        <v>34</v>
      </c>
      <c r="H4" t="s">
        <v>1737</v>
      </c>
      <c r="I4" t="s">
        <v>3595</v>
      </c>
    </row>
    <row r="5" spans="1:10">
      <c r="A5" t="s">
        <v>3600</v>
      </c>
      <c r="B5" t="s">
        <v>2353</v>
      </c>
      <c r="C5" t="s">
        <v>3598</v>
      </c>
      <c r="D5">
        <v>85</v>
      </c>
      <c r="E5" t="s">
        <v>3537</v>
      </c>
      <c r="F5">
        <v>7</v>
      </c>
      <c r="G5">
        <v>47</v>
      </c>
      <c r="H5" t="s">
        <v>1737</v>
      </c>
      <c r="I5" t="s">
        <v>3595</v>
      </c>
    </row>
    <row r="6" spans="1:10">
      <c r="A6" t="s">
        <v>3601</v>
      </c>
      <c r="B6" t="s">
        <v>3238</v>
      </c>
      <c r="C6" t="s">
        <v>3598</v>
      </c>
      <c r="D6">
        <v>40</v>
      </c>
      <c r="E6" t="s">
        <v>3599</v>
      </c>
      <c r="F6">
        <v>9</v>
      </c>
      <c r="G6">
        <v>56</v>
      </c>
      <c r="H6" t="s">
        <v>1737</v>
      </c>
      <c r="I6" t="s">
        <v>3595</v>
      </c>
    </row>
    <row r="7" spans="1:10">
      <c r="A7" t="s">
        <v>3602</v>
      </c>
      <c r="B7" t="s">
        <v>2364</v>
      </c>
      <c r="C7" t="s">
        <v>3594</v>
      </c>
      <c r="D7">
        <v>140</v>
      </c>
      <c r="E7" t="s">
        <v>3529</v>
      </c>
      <c r="F7">
        <v>11</v>
      </c>
      <c r="G7">
        <v>65</v>
      </c>
      <c r="H7" t="s">
        <v>1737</v>
      </c>
      <c r="I7" t="s">
        <v>3595</v>
      </c>
    </row>
    <row r="8" spans="1:10">
      <c r="A8" t="s">
        <v>3603</v>
      </c>
      <c r="B8" t="s">
        <v>3240</v>
      </c>
      <c r="C8" t="s">
        <v>3594</v>
      </c>
      <c r="D8">
        <v>45</v>
      </c>
      <c r="E8" t="s">
        <v>3587</v>
      </c>
      <c r="F8">
        <v>14</v>
      </c>
      <c r="G8">
        <v>62</v>
      </c>
      <c r="H8" t="s">
        <v>1737</v>
      </c>
      <c r="I8" t="s">
        <v>3595</v>
      </c>
    </row>
    <row r="9" spans="1:10">
      <c r="A9" t="s">
        <v>3604</v>
      </c>
      <c r="B9" t="s">
        <v>3605</v>
      </c>
      <c r="C9" t="s">
        <v>3594</v>
      </c>
      <c r="D9">
        <v>135</v>
      </c>
      <c r="E9" t="s">
        <v>3537</v>
      </c>
      <c r="F9">
        <v>30</v>
      </c>
      <c r="G9">
        <v>41</v>
      </c>
      <c r="H9" t="s">
        <v>1737</v>
      </c>
      <c r="I9" t="s">
        <v>3595</v>
      </c>
    </row>
    <row r="10" spans="1:10">
      <c r="A10" t="s">
        <v>3606</v>
      </c>
      <c r="B10" t="s">
        <v>3607</v>
      </c>
      <c r="C10" t="s">
        <v>3594</v>
      </c>
      <c r="D10">
        <v>135</v>
      </c>
      <c r="E10" t="s">
        <v>3537</v>
      </c>
      <c r="F10">
        <v>30</v>
      </c>
      <c r="G10">
        <v>49</v>
      </c>
      <c r="H10" t="s">
        <v>1737</v>
      </c>
      <c r="I10" t="s">
        <v>3595</v>
      </c>
    </row>
    <row r="11" spans="1:10">
      <c r="A11" t="s">
        <v>3608</v>
      </c>
      <c r="B11" t="s">
        <v>3609</v>
      </c>
      <c r="C11" t="s">
        <v>3594</v>
      </c>
      <c r="D11">
        <v>135</v>
      </c>
      <c r="E11" t="s">
        <v>3537</v>
      </c>
      <c r="F11">
        <v>30</v>
      </c>
      <c r="G11">
        <v>58</v>
      </c>
      <c r="H11" t="s">
        <v>1737</v>
      </c>
      <c r="I11" t="s">
        <v>3595</v>
      </c>
    </row>
    <row r="12" spans="1:10">
      <c r="A12" t="s">
        <v>3610</v>
      </c>
      <c r="B12" t="s">
        <v>2402</v>
      </c>
      <c r="C12" t="s">
        <v>3594</v>
      </c>
      <c r="D12">
        <v>135</v>
      </c>
      <c r="E12" t="s">
        <v>3537</v>
      </c>
      <c r="F12">
        <v>30</v>
      </c>
      <c r="G12">
        <v>66</v>
      </c>
      <c r="H12" t="s">
        <v>1737</v>
      </c>
      <c r="I12" t="s">
        <v>3595</v>
      </c>
    </row>
    <row r="13" spans="1:10">
      <c r="A13" t="s">
        <v>3611</v>
      </c>
      <c r="B13" t="s">
        <v>2375</v>
      </c>
      <c r="C13" t="s">
        <v>3594</v>
      </c>
      <c r="D13">
        <v>185</v>
      </c>
      <c r="E13" t="s">
        <v>3529</v>
      </c>
      <c r="F13">
        <v>51</v>
      </c>
      <c r="G13">
        <v>65</v>
      </c>
      <c r="H13" t="s">
        <v>1737</v>
      </c>
      <c r="I13" t="s">
        <v>3595</v>
      </c>
    </row>
    <row r="14" spans="1:10">
      <c r="A14" t="s">
        <v>3612</v>
      </c>
      <c r="B14" t="s">
        <v>943</v>
      </c>
      <c r="C14" t="s">
        <v>3598</v>
      </c>
      <c r="D14">
        <v>85</v>
      </c>
      <c r="E14" t="s">
        <v>3537</v>
      </c>
      <c r="F14">
        <v>55</v>
      </c>
      <c r="G14">
        <v>47</v>
      </c>
      <c r="H14" t="s">
        <v>1737</v>
      </c>
      <c r="I14" t="s">
        <v>3595</v>
      </c>
    </row>
    <row r="15" spans="1:10">
      <c r="A15" t="s">
        <v>3613</v>
      </c>
      <c r="B15" t="s">
        <v>3614</v>
      </c>
      <c r="C15" t="s">
        <v>3598</v>
      </c>
      <c r="D15">
        <v>40</v>
      </c>
      <c r="E15" t="s">
        <v>3599</v>
      </c>
      <c r="F15">
        <v>56</v>
      </c>
      <c r="G15">
        <v>52</v>
      </c>
      <c r="H15" t="s">
        <v>1737</v>
      </c>
      <c r="I15" t="s">
        <v>3595</v>
      </c>
    </row>
    <row r="16" spans="1:10">
      <c r="A16" t="s">
        <v>3615</v>
      </c>
      <c r="B16" t="s">
        <v>937</v>
      </c>
      <c r="C16" t="s">
        <v>3598</v>
      </c>
      <c r="D16">
        <v>80</v>
      </c>
      <c r="E16" t="s">
        <v>3537</v>
      </c>
      <c r="F16">
        <v>50</v>
      </c>
      <c r="G16">
        <v>27</v>
      </c>
      <c r="H16" t="s">
        <v>1737</v>
      </c>
      <c r="I16" t="s">
        <v>3595</v>
      </c>
    </row>
    <row r="17" spans="1:10">
      <c r="A17" t="s">
        <v>3424</v>
      </c>
      <c r="B17" t="s">
        <v>3616</v>
      </c>
      <c r="C17" t="s">
        <v>3617</v>
      </c>
      <c r="D17">
        <v>150</v>
      </c>
      <c r="E17" t="s">
        <v>3618</v>
      </c>
      <c r="F17">
        <v>62</v>
      </c>
      <c r="G17">
        <v>30</v>
      </c>
      <c r="H17" t="s">
        <v>1737</v>
      </c>
      <c r="I17" t="s">
        <v>3595</v>
      </c>
    </row>
    <row r="18" spans="1:10">
      <c r="A18" t="s">
        <v>3619</v>
      </c>
      <c r="B18" t="s">
        <v>2313</v>
      </c>
      <c r="C18" t="s">
        <v>3620</v>
      </c>
      <c r="D18">
        <v>170</v>
      </c>
      <c r="E18" t="s">
        <v>3529</v>
      </c>
      <c r="F18">
        <v>1</v>
      </c>
      <c r="G18">
        <v>20</v>
      </c>
      <c r="H18" t="s">
        <v>1737</v>
      </c>
      <c r="I18" t="s">
        <v>3595</v>
      </c>
    </row>
    <row r="19" spans="1:10">
      <c r="A19" t="s">
        <v>3621</v>
      </c>
      <c r="B19" t="s">
        <v>2342</v>
      </c>
      <c r="C19" t="s">
        <v>3620</v>
      </c>
      <c r="D19">
        <v>120</v>
      </c>
      <c r="E19" t="s">
        <v>3537</v>
      </c>
      <c r="F19">
        <v>18</v>
      </c>
      <c r="G19">
        <v>20</v>
      </c>
      <c r="H19" t="s">
        <v>1737</v>
      </c>
      <c r="I19" t="s">
        <v>3595</v>
      </c>
    </row>
    <row r="20" spans="1:10">
      <c r="A20" t="s">
        <v>3622</v>
      </c>
      <c r="B20" t="s">
        <v>3623</v>
      </c>
      <c r="C20" t="s">
        <v>3620</v>
      </c>
      <c r="D20">
        <v>125</v>
      </c>
      <c r="E20" t="s">
        <v>3529</v>
      </c>
      <c r="F20">
        <v>11</v>
      </c>
      <c r="G20">
        <v>43</v>
      </c>
      <c r="H20" t="s">
        <v>1737</v>
      </c>
      <c r="I20" t="s">
        <v>3595</v>
      </c>
    </row>
    <row r="21" spans="1:10">
      <c r="A21" t="s">
        <v>3624</v>
      </c>
      <c r="B21" t="s">
        <v>3605</v>
      </c>
      <c r="C21" t="s">
        <v>3620</v>
      </c>
      <c r="D21">
        <v>205</v>
      </c>
      <c r="E21" t="s">
        <v>3526</v>
      </c>
      <c r="F21">
        <v>12</v>
      </c>
      <c r="G21">
        <v>41</v>
      </c>
      <c r="H21" t="s">
        <v>1737</v>
      </c>
      <c r="I21" t="s">
        <v>3595</v>
      </c>
    </row>
    <row r="22" spans="1:10">
      <c r="A22" t="s">
        <v>3625</v>
      </c>
      <c r="B22" t="s">
        <v>3609</v>
      </c>
      <c r="C22" t="s">
        <v>3620</v>
      </c>
      <c r="D22">
        <v>205</v>
      </c>
      <c r="E22" t="s">
        <v>3526</v>
      </c>
      <c r="F22">
        <v>12</v>
      </c>
      <c r="G22">
        <v>58</v>
      </c>
      <c r="H22" t="s">
        <v>1737</v>
      </c>
      <c r="I22" t="s">
        <v>3595</v>
      </c>
    </row>
    <row r="23" spans="1:10">
      <c r="A23" t="s">
        <v>3626</v>
      </c>
      <c r="B23" t="s">
        <v>2364</v>
      </c>
      <c r="C23" t="s">
        <v>3620</v>
      </c>
      <c r="D23">
        <v>185</v>
      </c>
      <c r="E23" t="s">
        <v>3529</v>
      </c>
      <c r="F23">
        <v>12</v>
      </c>
      <c r="G23">
        <v>60</v>
      </c>
      <c r="H23" t="s">
        <v>1737</v>
      </c>
      <c r="I23" t="s">
        <v>3595</v>
      </c>
      <c r="J23" t="s">
        <v>3627</v>
      </c>
    </row>
    <row r="24" spans="1:10">
      <c r="A24" t="s">
        <v>3628</v>
      </c>
      <c r="B24" t="s">
        <v>3629</v>
      </c>
      <c r="C24" t="s">
        <v>3620</v>
      </c>
      <c r="D24">
        <v>135</v>
      </c>
      <c r="E24" t="s">
        <v>3529</v>
      </c>
      <c r="F24">
        <v>47</v>
      </c>
      <c r="G24">
        <v>69</v>
      </c>
      <c r="H24" t="s">
        <v>1737</v>
      </c>
      <c r="I24" t="s">
        <v>3595</v>
      </c>
      <c r="J24" t="s">
        <v>3627</v>
      </c>
    </row>
    <row r="25" spans="1:10">
      <c r="A25" t="s">
        <v>3630</v>
      </c>
      <c r="B25" t="s">
        <v>2375</v>
      </c>
      <c r="C25" t="s">
        <v>3620</v>
      </c>
      <c r="D25">
        <v>185</v>
      </c>
      <c r="E25" t="s">
        <v>3529</v>
      </c>
      <c r="F25">
        <v>61</v>
      </c>
      <c r="G25">
        <v>58</v>
      </c>
      <c r="H25" t="s">
        <v>1737</v>
      </c>
      <c r="I25" t="s">
        <v>3595</v>
      </c>
    </row>
    <row r="26" spans="1:10">
      <c r="A26" t="s">
        <v>3631</v>
      </c>
      <c r="B26" t="s">
        <v>937</v>
      </c>
      <c r="C26" t="s">
        <v>3620</v>
      </c>
      <c r="D26">
        <v>80</v>
      </c>
      <c r="E26" t="s">
        <v>3537</v>
      </c>
      <c r="F26">
        <v>62</v>
      </c>
      <c r="G26">
        <v>30</v>
      </c>
      <c r="H26" t="s">
        <v>1737</v>
      </c>
      <c r="I26" t="s">
        <v>3595</v>
      </c>
    </row>
  </sheetData>
  <autoFilter ref="A1:J2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4" width="20.7109375" customWidth="1"/>
    <col min="15" max="15" width="40.7109375" customWidth="1"/>
  </cols>
  <sheetData>
    <row r="1" spans="1:15" ht="35" customHeight="1">
      <c r="A1" s="4" t="s">
        <v>3220</v>
      </c>
      <c r="B1" s="4" t="s">
        <v>3632</v>
      </c>
      <c r="C1" s="4" t="s">
        <v>3633</v>
      </c>
      <c r="D1" s="4" t="s">
        <v>3634</v>
      </c>
      <c r="E1" s="4" t="s">
        <v>3635</v>
      </c>
      <c r="F1" s="4" t="s">
        <v>3636</v>
      </c>
      <c r="G1" s="4" t="s">
        <v>3637</v>
      </c>
      <c r="H1" s="4" t="s">
        <v>3223</v>
      </c>
      <c r="I1" s="4" t="s">
        <v>3224</v>
      </c>
      <c r="J1" s="4" t="s">
        <v>3291</v>
      </c>
      <c r="K1" s="4" t="s">
        <v>3292</v>
      </c>
      <c r="L1" s="4" t="s">
        <v>3638</v>
      </c>
      <c r="M1" s="4" t="s">
        <v>3639</v>
      </c>
      <c r="N1" s="4" t="s">
        <v>3294</v>
      </c>
      <c r="O1" s="4" t="s">
        <v>60</v>
      </c>
    </row>
    <row r="2" spans="1:15">
      <c r="A2" t="s">
        <v>3640</v>
      </c>
      <c r="B2" t="s">
        <v>3641</v>
      </c>
      <c r="C2" t="s">
        <v>3642</v>
      </c>
      <c r="D2">
        <v>20</v>
      </c>
      <c r="E2">
        <v>1</v>
      </c>
      <c r="F2" t="s">
        <v>3643</v>
      </c>
      <c r="G2" t="s">
        <v>3644</v>
      </c>
      <c r="H2">
        <v>6</v>
      </c>
      <c r="I2">
        <v>24</v>
      </c>
      <c r="J2">
        <v>44</v>
      </c>
      <c r="K2">
        <v>22</v>
      </c>
      <c r="L2">
        <v>40</v>
      </c>
      <c r="M2">
        <v>6</v>
      </c>
      <c r="N2">
        <v>112</v>
      </c>
      <c r="O2" t="s">
        <v>3645</v>
      </c>
    </row>
    <row r="3" spans="1:15">
      <c r="A3" t="s">
        <v>3646</v>
      </c>
      <c r="B3" t="s">
        <v>3641</v>
      </c>
      <c r="C3" t="s">
        <v>3647</v>
      </c>
      <c r="D3">
        <v>20</v>
      </c>
      <c r="E3">
        <v>1</v>
      </c>
      <c r="F3" t="s">
        <v>3643</v>
      </c>
      <c r="G3" t="s">
        <v>3644</v>
      </c>
      <c r="H3">
        <v>21</v>
      </c>
      <c r="I3">
        <v>24</v>
      </c>
      <c r="J3">
        <v>29</v>
      </c>
      <c r="K3">
        <v>22</v>
      </c>
      <c r="L3">
        <v>40</v>
      </c>
      <c r="M3">
        <v>6</v>
      </c>
      <c r="N3">
        <v>97</v>
      </c>
      <c r="O3" t="s">
        <v>3645</v>
      </c>
    </row>
    <row r="4" spans="1:15">
      <c r="A4" t="s">
        <v>3648</v>
      </c>
      <c r="B4" t="s">
        <v>3641</v>
      </c>
      <c r="C4" t="s">
        <v>3649</v>
      </c>
      <c r="D4">
        <v>20</v>
      </c>
      <c r="E4">
        <v>1</v>
      </c>
      <c r="F4" t="s">
        <v>3643</v>
      </c>
      <c r="G4" t="s">
        <v>3644</v>
      </c>
      <c r="H4">
        <v>6</v>
      </c>
      <c r="I4">
        <v>44</v>
      </c>
      <c r="J4">
        <v>64</v>
      </c>
      <c r="K4">
        <v>22</v>
      </c>
      <c r="L4">
        <v>40</v>
      </c>
      <c r="M4">
        <v>6</v>
      </c>
      <c r="N4">
        <v>132</v>
      </c>
      <c r="O4" t="s">
        <v>3645</v>
      </c>
    </row>
    <row r="5" spans="1:15">
      <c r="A5" t="s">
        <v>3650</v>
      </c>
      <c r="B5" t="s">
        <v>3651</v>
      </c>
      <c r="C5" t="s">
        <v>3652</v>
      </c>
      <c r="D5">
        <v>20</v>
      </c>
      <c r="E5">
        <v>1</v>
      </c>
      <c r="F5" t="s">
        <v>3643</v>
      </c>
      <c r="G5" t="s">
        <v>3644</v>
      </c>
      <c r="H5">
        <v>6</v>
      </c>
      <c r="I5">
        <v>63</v>
      </c>
      <c r="J5">
        <v>37</v>
      </c>
      <c r="K5">
        <v>22</v>
      </c>
      <c r="L5">
        <v>40</v>
      </c>
      <c r="M5">
        <v>6</v>
      </c>
      <c r="N5">
        <v>105</v>
      </c>
      <c r="O5" t="s">
        <v>3645</v>
      </c>
    </row>
    <row r="6" spans="1:15">
      <c r="A6" t="s">
        <v>3653</v>
      </c>
      <c r="B6" t="s">
        <v>3651</v>
      </c>
      <c r="C6" t="s">
        <v>3654</v>
      </c>
      <c r="D6">
        <v>20</v>
      </c>
      <c r="E6">
        <v>1</v>
      </c>
      <c r="F6" t="s">
        <v>3643</v>
      </c>
      <c r="G6" t="s">
        <v>3644</v>
      </c>
      <c r="H6">
        <v>57</v>
      </c>
      <c r="I6">
        <v>63</v>
      </c>
      <c r="J6">
        <v>40</v>
      </c>
      <c r="K6">
        <v>22</v>
      </c>
      <c r="L6">
        <v>40</v>
      </c>
      <c r="M6">
        <v>6</v>
      </c>
      <c r="N6">
        <v>108</v>
      </c>
      <c r="O6" t="s">
        <v>3645</v>
      </c>
    </row>
    <row r="7" spans="1:15">
      <c r="A7" t="s">
        <v>3655</v>
      </c>
      <c r="B7" t="s">
        <v>3651</v>
      </c>
      <c r="C7" t="s">
        <v>3656</v>
      </c>
      <c r="D7">
        <v>20</v>
      </c>
      <c r="E7">
        <v>1</v>
      </c>
      <c r="F7" t="s">
        <v>3643</v>
      </c>
      <c r="G7" t="s">
        <v>3644</v>
      </c>
      <c r="H7">
        <v>32</v>
      </c>
      <c r="I7">
        <v>48</v>
      </c>
      <c r="J7">
        <v>4</v>
      </c>
      <c r="K7">
        <v>22</v>
      </c>
      <c r="L7">
        <v>70</v>
      </c>
      <c r="M7">
        <v>6</v>
      </c>
      <c r="N7">
        <v>102</v>
      </c>
      <c r="O7" t="s">
        <v>3645</v>
      </c>
    </row>
    <row r="8" spans="1:15">
      <c r="A8" t="s">
        <v>3657</v>
      </c>
      <c r="B8" t="s">
        <v>3651</v>
      </c>
      <c r="C8" t="s">
        <v>3658</v>
      </c>
      <c r="D8">
        <v>20</v>
      </c>
      <c r="E8">
        <v>1</v>
      </c>
      <c r="F8" t="s">
        <v>3643</v>
      </c>
      <c r="G8" t="s">
        <v>3644</v>
      </c>
      <c r="H8">
        <v>55</v>
      </c>
      <c r="I8">
        <v>52</v>
      </c>
      <c r="J8">
        <v>27</v>
      </c>
      <c r="K8">
        <v>22</v>
      </c>
      <c r="L8">
        <v>0</v>
      </c>
      <c r="M8">
        <v>6</v>
      </c>
      <c r="N8">
        <v>55</v>
      </c>
      <c r="O8" t="s">
        <v>3645</v>
      </c>
    </row>
    <row r="9" spans="1:15">
      <c r="A9" t="s">
        <v>3659</v>
      </c>
      <c r="B9" t="s">
        <v>3641</v>
      </c>
      <c r="C9" t="s">
        <v>3660</v>
      </c>
      <c r="D9">
        <v>20</v>
      </c>
      <c r="E9">
        <v>1</v>
      </c>
      <c r="F9" t="s">
        <v>3643</v>
      </c>
      <c r="G9" t="s">
        <v>3644</v>
      </c>
      <c r="H9">
        <v>28</v>
      </c>
      <c r="I9">
        <v>29</v>
      </c>
      <c r="J9">
        <v>27</v>
      </c>
      <c r="K9">
        <v>22</v>
      </c>
      <c r="L9">
        <v>40</v>
      </c>
      <c r="M9">
        <v>6</v>
      </c>
      <c r="N9">
        <v>95</v>
      </c>
      <c r="O9" t="s">
        <v>3645</v>
      </c>
    </row>
    <row r="10" spans="1:15">
      <c r="A10" t="s">
        <v>3661</v>
      </c>
      <c r="B10" t="s">
        <v>3641</v>
      </c>
      <c r="C10" t="s">
        <v>3662</v>
      </c>
      <c r="D10">
        <v>20</v>
      </c>
      <c r="E10">
        <v>1</v>
      </c>
      <c r="F10" t="s">
        <v>3643</v>
      </c>
      <c r="G10" t="s">
        <v>3644</v>
      </c>
      <c r="H10">
        <v>40</v>
      </c>
      <c r="I10">
        <v>37</v>
      </c>
      <c r="J10">
        <v>23</v>
      </c>
      <c r="K10">
        <v>22</v>
      </c>
      <c r="L10">
        <v>45</v>
      </c>
      <c r="M10">
        <v>6</v>
      </c>
      <c r="N10">
        <v>96</v>
      </c>
      <c r="O10" t="s">
        <v>3645</v>
      </c>
    </row>
    <row r="11" spans="1:15">
      <c r="A11" t="s">
        <v>3663</v>
      </c>
      <c r="B11" t="s">
        <v>3641</v>
      </c>
      <c r="C11" t="s">
        <v>3664</v>
      </c>
      <c r="D11">
        <v>20</v>
      </c>
      <c r="E11">
        <v>1</v>
      </c>
      <c r="F11" t="s">
        <v>3643</v>
      </c>
      <c r="G11" t="s">
        <v>3644</v>
      </c>
      <c r="H11">
        <v>40</v>
      </c>
      <c r="I11">
        <v>37</v>
      </c>
      <c r="J11">
        <v>23</v>
      </c>
      <c r="K11">
        <v>22</v>
      </c>
      <c r="L11">
        <v>45</v>
      </c>
      <c r="M11">
        <v>6</v>
      </c>
      <c r="N11">
        <v>96</v>
      </c>
      <c r="O11" t="s">
        <v>3645</v>
      </c>
    </row>
    <row r="12" spans="1:15">
      <c r="A12" t="s">
        <v>3665</v>
      </c>
      <c r="B12" t="s">
        <v>3641</v>
      </c>
      <c r="C12" t="s">
        <v>3666</v>
      </c>
      <c r="D12">
        <v>20</v>
      </c>
      <c r="E12">
        <v>1</v>
      </c>
      <c r="F12" t="s">
        <v>3643</v>
      </c>
      <c r="G12" t="s">
        <v>3644</v>
      </c>
      <c r="H12">
        <v>47</v>
      </c>
      <c r="I12">
        <v>64</v>
      </c>
      <c r="J12">
        <v>43</v>
      </c>
      <c r="K12">
        <v>22</v>
      </c>
      <c r="L12">
        <v>35</v>
      </c>
      <c r="M12">
        <v>6</v>
      </c>
      <c r="N12">
        <v>106</v>
      </c>
      <c r="O12" t="s">
        <v>3645</v>
      </c>
    </row>
    <row r="13" spans="1:15">
      <c r="A13" t="s">
        <v>3667</v>
      </c>
      <c r="B13" t="s">
        <v>3641</v>
      </c>
      <c r="C13" t="s">
        <v>3668</v>
      </c>
      <c r="D13">
        <v>20</v>
      </c>
      <c r="E13">
        <v>1</v>
      </c>
      <c r="F13" t="s">
        <v>3643</v>
      </c>
      <c r="G13" t="s">
        <v>3644</v>
      </c>
      <c r="H13">
        <v>45</v>
      </c>
      <c r="I13">
        <v>28</v>
      </c>
      <c r="J13">
        <v>9</v>
      </c>
      <c r="K13">
        <v>22</v>
      </c>
      <c r="L13">
        <v>30</v>
      </c>
      <c r="M13">
        <v>6</v>
      </c>
      <c r="N13">
        <v>67</v>
      </c>
      <c r="O13" t="s">
        <v>3645</v>
      </c>
    </row>
    <row r="14" spans="1:15">
      <c r="A14" t="s">
        <v>3669</v>
      </c>
      <c r="B14" t="s">
        <v>3641</v>
      </c>
      <c r="C14" t="s">
        <v>3670</v>
      </c>
      <c r="D14">
        <v>20</v>
      </c>
      <c r="E14">
        <v>1</v>
      </c>
      <c r="F14" t="s">
        <v>3643</v>
      </c>
      <c r="G14" t="s">
        <v>3644</v>
      </c>
      <c r="H14">
        <v>57</v>
      </c>
      <c r="I14">
        <v>27</v>
      </c>
      <c r="J14">
        <v>14</v>
      </c>
      <c r="K14">
        <v>22</v>
      </c>
      <c r="L14">
        <v>35</v>
      </c>
      <c r="M14">
        <v>6</v>
      </c>
      <c r="N14">
        <v>77</v>
      </c>
      <c r="O14" t="s">
        <v>3645</v>
      </c>
    </row>
    <row r="15" spans="1:15">
      <c r="A15" t="s">
        <v>3671</v>
      </c>
      <c r="B15" t="s">
        <v>3641</v>
      </c>
      <c r="C15" t="s">
        <v>3672</v>
      </c>
      <c r="D15">
        <v>20</v>
      </c>
      <c r="E15">
        <v>1</v>
      </c>
      <c r="F15" t="s">
        <v>3643</v>
      </c>
      <c r="G15" t="s">
        <v>3644</v>
      </c>
      <c r="H15">
        <v>57</v>
      </c>
      <c r="I15">
        <v>40</v>
      </c>
      <c r="J15">
        <v>27</v>
      </c>
      <c r="K15">
        <v>22</v>
      </c>
      <c r="L15">
        <v>24</v>
      </c>
      <c r="M15">
        <v>6</v>
      </c>
      <c r="N15">
        <v>79</v>
      </c>
      <c r="O15" t="s">
        <v>3645</v>
      </c>
    </row>
    <row r="16" spans="1:15">
      <c r="A16" t="s">
        <v>3673</v>
      </c>
      <c r="B16" t="s">
        <v>3641</v>
      </c>
      <c r="C16" t="s">
        <v>3674</v>
      </c>
      <c r="D16">
        <v>20</v>
      </c>
      <c r="E16">
        <v>1</v>
      </c>
      <c r="F16" t="s">
        <v>3643</v>
      </c>
      <c r="G16" t="s">
        <v>3644</v>
      </c>
      <c r="H16">
        <v>5</v>
      </c>
      <c r="I16">
        <v>34</v>
      </c>
      <c r="J16">
        <v>55</v>
      </c>
      <c r="K16">
        <v>22</v>
      </c>
      <c r="L16">
        <v>30</v>
      </c>
      <c r="M16">
        <v>6</v>
      </c>
      <c r="N16">
        <v>113</v>
      </c>
      <c r="O16" t="s">
        <v>3645</v>
      </c>
    </row>
    <row r="17" spans="1:15">
      <c r="A17" t="s">
        <v>3675</v>
      </c>
      <c r="B17" t="s">
        <v>3641</v>
      </c>
      <c r="C17" t="s">
        <v>3676</v>
      </c>
      <c r="D17">
        <v>20</v>
      </c>
      <c r="E17">
        <v>1</v>
      </c>
      <c r="F17" t="s">
        <v>3643</v>
      </c>
      <c r="G17" t="s">
        <v>3644</v>
      </c>
      <c r="H17">
        <v>18</v>
      </c>
      <c r="I17">
        <v>65</v>
      </c>
      <c r="J17">
        <v>73</v>
      </c>
      <c r="K17">
        <v>22</v>
      </c>
      <c r="L17">
        <v>15</v>
      </c>
      <c r="M17">
        <v>6</v>
      </c>
      <c r="N17">
        <v>116</v>
      </c>
      <c r="O17" t="s">
        <v>3645</v>
      </c>
    </row>
    <row r="18" spans="1:15">
      <c r="A18" t="s">
        <v>3677</v>
      </c>
      <c r="B18" t="s">
        <v>3641</v>
      </c>
      <c r="C18" t="s">
        <v>3678</v>
      </c>
      <c r="D18">
        <v>20</v>
      </c>
      <c r="E18">
        <v>1</v>
      </c>
      <c r="F18" t="s">
        <v>3643</v>
      </c>
      <c r="G18" t="s">
        <v>3644</v>
      </c>
      <c r="H18">
        <v>50</v>
      </c>
      <c r="I18">
        <v>12</v>
      </c>
      <c r="J18">
        <v>12</v>
      </c>
      <c r="K18">
        <v>22</v>
      </c>
      <c r="L18">
        <v>65</v>
      </c>
      <c r="M18">
        <v>6</v>
      </c>
      <c r="N18">
        <v>105</v>
      </c>
      <c r="O18" t="s">
        <v>3645</v>
      </c>
    </row>
    <row r="19" spans="1:15">
      <c r="A19" t="s">
        <v>3679</v>
      </c>
      <c r="B19" t="s">
        <v>3641</v>
      </c>
      <c r="C19" t="s">
        <v>3680</v>
      </c>
      <c r="D19">
        <v>20</v>
      </c>
      <c r="E19">
        <v>1</v>
      </c>
      <c r="F19" t="s">
        <v>3643</v>
      </c>
      <c r="G19" t="s">
        <v>3644</v>
      </c>
      <c r="H19">
        <v>0</v>
      </c>
      <c r="I19">
        <v>35</v>
      </c>
      <c r="J19">
        <v>61</v>
      </c>
      <c r="K19">
        <v>22</v>
      </c>
      <c r="L19">
        <v>85</v>
      </c>
      <c r="M19">
        <v>6</v>
      </c>
      <c r="N19">
        <v>174</v>
      </c>
      <c r="O19" t="s">
        <v>3645</v>
      </c>
    </row>
    <row r="20" spans="1:15">
      <c r="A20" t="s">
        <v>3681</v>
      </c>
      <c r="B20" t="s">
        <v>3641</v>
      </c>
      <c r="C20" t="s">
        <v>3682</v>
      </c>
      <c r="D20">
        <v>20</v>
      </c>
      <c r="E20">
        <v>1</v>
      </c>
      <c r="F20" t="s">
        <v>3643</v>
      </c>
      <c r="G20" t="s">
        <v>3644</v>
      </c>
      <c r="H20">
        <v>63</v>
      </c>
      <c r="I20">
        <v>35</v>
      </c>
      <c r="J20">
        <v>28</v>
      </c>
      <c r="K20">
        <v>22</v>
      </c>
      <c r="L20">
        <v>85</v>
      </c>
      <c r="M20">
        <v>6</v>
      </c>
      <c r="N20">
        <v>141</v>
      </c>
      <c r="O20" t="s">
        <v>3645</v>
      </c>
    </row>
    <row r="21" spans="1:15">
      <c r="A21" t="s">
        <v>3683</v>
      </c>
      <c r="B21" t="s">
        <v>3651</v>
      </c>
      <c r="C21" t="s">
        <v>3684</v>
      </c>
      <c r="D21">
        <v>15</v>
      </c>
      <c r="E21">
        <v>1</v>
      </c>
      <c r="F21" t="s">
        <v>3643</v>
      </c>
      <c r="G21" t="s">
        <v>3685</v>
      </c>
      <c r="H21">
        <v>40</v>
      </c>
      <c r="I21">
        <v>40</v>
      </c>
      <c r="J21">
        <v>20</v>
      </c>
      <c r="K21">
        <v>22</v>
      </c>
      <c r="L21">
        <v>100</v>
      </c>
      <c r="M21">
        <v>6</v>
      </c>
      <c r="N21">
        <v>148</v>
      </c>
      <c r="O21" t="s">
        <v>3645</v>
      </c>
    </row>
    <row r="22" spans="1:15">
      <c r="A22" t="s">
        <v>3686</v>
      </c>
      <c r="B22" t="s">
        <v>3651</v>
      </c>
      <c r="C22" t="s">
        <v>3687</v>
      </c>
      <c r="D22">
        <v>15</v>
      </c>
      <c r="E22">
        <v>1</v>
      </c>
      <c r="F22" t="s">
        <v>3643</v>
      </c>
      <c r="G22" t="s">
        <v>3685</v>
      </c>
      <c r="H22">
        <v>8</v>
      </c>
      <c r="I22">
        <v>43</v>
      </c>
      <c r="J22">
        <v>29</v>
      </c>
      <c r="K22">
        <v>22</v>
      </c>
      <c r="L22">
        <v>150</v>
      </c>
      <c r="M22">
        <v>6</v>
      </c>
      <c r="N22">
        <v>207</v>
      </c>
      <c r="O22" t="s">
        <v>3645</v>
      </c>
    </row>
    <row r="23" spans="1:15">
      <c r="A23" t="s">
        <v>3688</v>
      </c>
      <c r="B23" t="s">
        <v>3651</v>
      </c>
      <c r="C23" t="s">
        <v>3689</v>
      </c>
      <c r="D23">
        <v>15</v>
      </c>
      <c r="E23">
        <v>1</v>
      </c>
      <c r="F23" t="s">
        <v>3643</v>
      </c>
      <c r="G23" t="s">
        <v>3685</v>
      </c>
      <c r="H23">
        <v>55</v>
      </c>
      <c r="I23">
        <v>50</v>
      </c>
      <c r="J23">
        <v>25</v>
      </c>
      <c r="K23">
        <v>22</v>
      </c>
      <c r="L23">
        <v>100</v>
      </c>
      <c r="M23">
        <v>6</v>
      </c>
      <c r="N23">
        <v>153</v>
      </c>
      <c r="O23" t="s">
        <v>3645</v>
      </c>
    </row>
    <row r="24" spans="1:15">
      <c r="A24" t="s">
        <v>3690</v>
      </c>
      <c r="B24" t="s">
        <v>3651</v>
      </c>
      <c r="C24" t="s">
        <v>3691</v>
      </c>
      <c r="D24">
        <v>15</v>
      </c>
      <c r="E24">
        <v>1</v>
      </c>
      <c r="F24" t="s">
        <v>3643</v>
      </c>
      <c r="G24" t="s">
        <v>3685</v>
      </c>
      <c r="H24">
        <v>32</v>
      </c>
      <c r="I24">
        <v>42</v>
      </c>
      <c r="J24">
        <v>10</v>
      </c>
      <c r="K24">
        <v>22</v>
      </c>
      <c r="L24">
        <v>120</v>
      </c>
      <c r="M24">
        <v>6</v>
      </c>
      <c r="N24">
        <v>158</v>
      </c>
      <c r="O24" t="s">
        <v>3645</v>
      </c>
    </row>
    <row r="25" spans="1:15">
      <c r="A25" t="s">
        <v>3692</v>
      </c>
      <c r="B25" t="s">
        <v>3651</v>
      </c>
      <c r="C25" t="s">
        <v>3693</v>
      </c>
      <c r="D25">
        <v>15</v>
      </c>
      <c r="E25">
        <v>1</v>
      </c>
      <c r="F25" t="s">
        <v>3643</v>
      </c>
      <c r="G25" t="s">
        <v>3685</v>
      </c>
      <c r="H25">
        <v>25</v>
      </c>
      <c r="I25">
        <v>45</v>
      </c>
      <c r="J25">
        <v>10</v>
      </c>
      <c r="K25">
        <v>22</v>
      </c>
      <c r="L25">
        <v>140</v>
      </c>
      <c r="M25">
        <v>6</v>
      </c>
      <c r="N25">
        <v>178</v>
      </c>
      <c r="O25" t="s">
        <v>3645</v>
      </c>
    </row>
    <row r="26" spans="1:15">
      <c r="A26" t="s">
        <v>3694</v>
      </c>
      <c r="B26" t="s">
        <v>3651</v>
      </c>
      <c r="C26" t="s">
        <v>3695</v>
      </c>
      <c r="D26">
        <v>15</v>
      </c>
      <c r="E26">
        <v>1</v>
      </c>
      <c r="F26" t="s">
        <v>3643</v>
      </c>
      <c r="G26" t="s">
        <v>3685</v>
      </c>
      <c r="H26">
        <v>50</v>
      </c>
      <c r="I26">
        <v>15</v>
      </c>
      <c r="J26">
        <v>55</v>
      </c>
      <c r="K26">
        <v>22</v>
      </c>
      <c r="L26">
        <v>140</v>
      </c>
      <c r="M26">
        <v>6</v>
      </c>
      <c r="N26">
        <v>223</v>
      </c>
      <c r="O26" t="s">
        <v>3645</v>
      </c>
    </row>
    <row r="27" spans="1:15">
      <c r="A27" t="s">
        <v>3696</v>
      </c>
      <c r="B27" t="s">
        <v>3651</v>
      </c>
      <c r="C27" t="s">
        <v>3697</v>
      </c>
      <c r="D27">
        <v>15</v>
      </c>
      <c r="E27">
        <v>1</v>
      </c>
      <c r="F27" t="s">
        <v>3643</v>
      </c>
      <c r="G27" t="s">
        <v>3698</v>
      </c>
      <c r="H27">
        <v>28</v>
      </c>
      <c r="I27">
        <v>44</v>
      </c>
      <c r="J27">
        <v>8</v>
      </c>
      <c r="K27">
        <v>22</v>
      </c>
      <c r="L27">
        <v>130</v>
      </c>
      <c r="M27">
        <v>6</v>
      </c>
      <c r="N27">
        <v>166</v>
      </c>
      <c r="O27" t="s">
        <v>3645</v>
      </c>
    </row>
    <row r="28" spans="1:15">
      <c r="A28" t="s">
        <v>3699</v>
      </c>
      <c r="B28" t="s">
        <v>3641</v>
      </c>
      <c r="C28" t="s">
        <v>3700</v>
      </c>
      <c r="D28">
        <v>20</v>
      </c>
      <c r="E28">
        <v>1</v>
      </c>
      <c r="F28" t="s">
        <v>3643</v>
      </c>
      <c r="G28" t="s">
        <v>3644</v>
      </c>
      <c r="H28">
        <v>34</v>
      </c>
      <c r="I28">
        <v>35</v>
      </c>
      <c r="J28">
        <v>27</v>
      </c>
      <c r="K28">
        <v>22</v>
      </c>
      <c r="L28">
        <v>0</v>
      </c>
      <c r="M28">
        <v>6</v>
      </c>
      <c r="N28">
        <v>55</v>
      </c>
      <c r="O28" t="s">
        <v>3645</v>
      </c>
    </row>
    <row r="29" spans="1:15">
      <c r="A29" t="s">
        <v>3701</v>
      </c>
      <c r="B29" t="s">
        <v>3641</v>
      </c>
      <c r="C29" t="s">
        <v>3702</v>
      </c>
      <c r="D29">
        <v>20</v>
      </c>
      <c r="E29">
        <v>1</v>
      </c>
      <c r="F29" t="s">
        <v>3643</v>
      </c>
      <c r="G29" t="s">
        <v>3644</v>
      </c>
      <c r="H29">
        <v>48</v>
      </c>
      <c r="I29">
        <v>27</v>
      </c>
      <c r="J29">
        <v>5</v>
      </c>
      <c r="K29">
        <v>22</v>
      </c>
      <c r="L29">
        <v>0</v>
      </c>
      <c r="M29">
        <v>6</v>
      </c>
      <c r="N29">
        <v>33</v>
      </c>
      <c r="O29" t="s">
        <v>3645</v>
      </c>
    </row>
    <row r="30" spans="1:15">
      <c r="A30" t="s">
        <v>3703</v>
      </c>
      <c r="B30" t="s">
        <v>3641</v>
      </c>
      <c r="C30" t="s">
        <v>3704</v>
      </c>
      <c r="D30">
        <v>20</v>
      </c>
      <c r="E30">
        <v>1</v>
      </c>
      <c r="F30" t="s">
        <v>3643</v>
      </c>
      <c r="G30" t="s">
        <v>3644</v>
      </c>
      <c r="H30">
        <v>37</v>
      </c>
      <c r="I30">
        <v>41</v>
      </c>
      <c r="J30">
        <v>30</v>
      </c>
      <c r="K30">
        <v>22</v>
      </c>
      <c r="L30">
        <v>0</v>
      </c>
      <c r="M30">
        <v>6</v>
      </c>
      <c r="N30">
        <v>58</v>
      </c>
      <c r="O30" t="s">
        <v>3645</v>
      </c>
    </row>
    <row r="31" spans="1:15">
      <c r="A31" t="s">
        <v>3705</v>
      </c>
      <c r="B31" t="s">
        <v>3641</v>
      </c>
      <c r="C31" t="s">
        <v>3706</v>
      </c>
      <c r="D31">
        <v>20</v>
      </c>
      <c r="E31">
        <v>1</v>
      </c>
      <c r="F31" t="s">
        <v>3643</v>
      </c>
      <c r="G31" t="s">
        <v>3644</v>
      </c>
      <c r="H31">
        <v>49</v>
      </c>
      <c r="I31">
        <v>27</v>
      </c>
      <c r="J31">
        <v>6</v>
      </c>
      <c r="K31">
        <v>22</v>
      </c>
      <c r="L31">
        <v>0</v>
      </c>
      <c r="M31">
        <v>6</v>
      </c>
      <c r="N31">
        <v>34</v>
      </c>
      <c r="O31" t="s">
        <v>3645</v>
      </c>
    </row>
    <row r="32" spans="1:15">
      <c r="A32" t="s">
        <v>3707</v>
      </c>
      <c r="B32" t="s">
        <v>3641</v>
      </c>
      <c r="C32" t="s">
        <v>3708</v>
      </c>
      <c r="D32">
        <v>20</v>
      </c>
      <c r="E32">
        <v>1</v>
      </c>
      <c r="F32" t="s">
        <v>3643</v>
      </c>
      <c r="G32" t="s">
        <v>3644</v>
      </c>
      <c r="H32">
        <v>40</v>
      </c>
      <c r="I32">
        <v>41</v>
      </c>
      <c r="J32">
        <v>27</v>
      </c>
      <c r="K32">
        <v>22</v>
      </c>
      <c r="L32">
        <v>0</v>
      </c>
      <c r="M32">
        <v>6</v>
      </c>
      <c r="N32">
        <v>55</v>
      </c>
      <c r="O32" t="s">
        <v>3645</v>
      </c>
    </row>
    <row r="33" spans="1:15">
      <c r="A33" t="s">
        <v>3709</v>
      </c>
      <c r="B33" t="s">
        <v>3641</v>
      </c>
      <c r="C33" t="s">
        <v>3710</v>
      </c>
      <c r="D33">
        <v>20</v>
      </c>
      <c r="E33">
        <v>1</v>
      </c>
      <c r="F33" t="s">
        <v>3643</v>
      </c>
      <c r="G33" t="s">
        <v>3644</v>
      </c>
      <c r="H33">
        <v>47</v>
      </c>
      <c r="I33">
        <v>63</v>
      </c>
      <c r="J33">
        <v>42</v>
      </c>
      <c r="K33">
        <v>22</v>
      </c>
      <c r="L33">
        <v>0</v>
      </c>
      <c r="M33">
        <v>6</v>
      </c>
      <c r="N33">
        <v>70</v>
      </c>
      <c r="O33" t="s">
        <v>3645</v>
      </c>
    </row>
    <row r="34" spans="1:15">
      <c r="A34" t="s">
        <v>3711</v>
      </c>
      <c r="B34" t="s">
        <v>3641</v>
      </c>
      <c r="C34" t="s">
        <v>2916</v>
      </c>
      <c r="D34">
        <v>20</v>
      </c>
      <c r="E34">
        <v>1</v>
      </c>
      <c r="F34" t="s">
        <v>3643</v>
      </c>
      <c r="G34" t="s">
        <v>3644</v>
      </c>
      <c r="H34">
        <v>43</v>
      </c>
      <c r="I34">
        <v>34</v>
      </c>
      <c r="J34">
        <v>17</v>
      </c>
      <c r="K34">
        <v>22</v>
      </c>
      <c r="L34">
        <v>0</v>
      </c>
      <c r="M34">
        <v>6</v>
      </c>
      <c r="N34">
        <v>45</v>
      </c>
      <c r="O34" t="s">
        <v>3645</v>
      </c>
    </row>
    <row r="35" spans="1:15">
      <c r="A35" t="s">
        <v>3712</v>
      </c>
      <c r="B35" t="s">
        <v>3641</v>
      </c>
      <c r="C35" t="s">
        <v>3713</v>
      </c>
      <c r="D35">
        <v>20</v>
      </c>
      <c r="E35">
        <v>1</v>
      </c>
      <c r="F35" t="s">
        <v>3643</v>
      </c>
      <c r="G35" t="s">
        <v>3644</v>
      </c>
      <c r="H35">
        <v>47</v>
      </c>
      <c r="I35">
        <v>65</v>
      </c>
      <c r="J35">
        <v>44</v>
      </c>
      <c r="K35">
        <v>22</v>
      </c>
      <c r="L35">
        <v>0</v>
      </c>
      <c r="M35">
        <v>6</v>
      </c>
      <c r="N35">
        <v>72</v>
      </c>
      <c r="O35" t="s">
        <v>3645</v>
      </c>
    </row>
    <row r="36" spans="1:15">
      <c r="A36" t="s">
        <v>3714</v>
      </c>
      <c r="B36" t="s">
        <v>3641</v>
      </c>
      <c r="C36" t="s">
        <v>2919</v>
      </c>
      <c r="D36">
        <v>20</v>
      </c>
      <c r="E36">
        <v>1</v>
      </c>
      <c r="F36" t="s">
        <v>3643</v>
      </c>
      <c r="G36" t="s">
        <v>3644</v>
      </c>
      <c r="H36">
        <v>47</v>
      </c>
      <c r="I36">
        <v>63</v>
      </c>
      <c r="J36">
        <v>42</v>
      </c>
      <c r="K36">
        <v>22</v>
      </c>
      <c r="L36">
        <v>0</v>
      </c>
      <c r="M36">
        <v>6</v>
      </c>
      <c r="N36">
        <v>70</v>
      </c>
      <c r="O36" t="s">
        <v>3645</v>
      </c>
    </row>
    <row r="37" spans="1:15">
      <c r="A37" t="s">
        <v>3715</v>
      </c>
      <c r="B37" t="s">
        <v>3641</v>
      </c>
      <c r="C37" t="s">
        <v>3716</v>
      </c>
      <c r="D37">
        <v>20</v>
      </c>
      <c r="E37">
        <v>1</v>
      </c>
      <c r="F37" t="s">
        <v>3643</v>
      </c>
      <c r="G37" t="s">
        <v>3644</v>
      </c>
      <c r="H37">
        <v>39</v>
      </c>
      <c r="I37">
        <v>34</v>
      </c>
      <c r="J37">
        <v>21</v>
      </c>
      <c r="K37">
        <v>22</v>
      </c>
      <c r="L37">
        <v>0</v>
      </c>
      <c r="M37">
        <v>6</v>
      </c>
      <c r="N37">
        <v>49</v>
      </c>
      <c r="O37" t="s">
        <v>3645</v>
      </c>
    </row>
    <row r="38" spans="1:15">
      <c r="A38" t="s">
        <v>3717</v>
      </c>
      <c r="B38" t="s">
        <v>3641</v>
      </c>
      <c r="C38" t="s">
        <v>3718</v>
      </c>
      <c r="D38">
        <v>20</v>
      </c>
      <c r="E38">
        <v>1</v>
      </c>
      <c r="F38" t="s">
        <v>3643</v>
      </c>
      <c r="G38" t="s">
        <v>3644</v>
      </c>
      <c r="H38">
        <v>47</v>
      </c>
      <c r="I38">
        <v>67</v>
      </c>
      <c r="J38">
        <v>46</v>
      </c>
      <c r="K38">
        <v>22</v>
      </c>
      <c r="L38">
        <v>0</v>
      </c>
      <c r="M38">
        <v>6</v>
      </c>
      <c r="N38">
        <v>74</v>
      </c>
      <c r="O38" t="s">
        <v>3645</v>
      </c>
    </row>
    <row r="39" spans="1:15">
      <c r="A39" t="s">
        <v>3719</v>
      </c>
      <c r="B39" t="s">
        <v>3641</v>
      </c>
      <c r="C39" t="s">
        <v>3720</v>
      </c>
      <c r="D39">
        <v>20</v>
      </c>
      <c r="E39">
        <v>1</v>
      </c>
      <c r="F39" t="s">
        <v>3643</v>
      </c>
      <c r="G39" t="s">
        <v>3644</v>
      </c>
      <c r="H39">
        <v>62</v>
      </c>
      <c r="I39">
        <v>25</v>
      </c>
      <c r="J39">
        <v>17</v>
      </c>
      <c r="K39">
        <v>22</v>
      </c>
      <c r="L39">
        <v>0</v>
      </c>
      <c r="M39">
        <v>6</v>
      </c>
      <c r="N39">
        <v>45</v>
      </c>
      <c r="O39" t="s">
        <v>3645</v>
      </c>
    </row>
    <row r="40" spans="1:15">
      <c r="A40" t="s">
        <v>3721</v>
      </c>
      <c r="B40" t="s">
        <v>3641</v>
      </c>
      <c r="C40" t="s">
        <v>2910</v>
      </c>
      <c r="D40">
        <v>50</v>
      </c>
      <c r="E40">
        <v>2</v>
      </c>
      <c r="F40" t="s">
        <v>3722</v>
      </c>
      <c r="G40" t="s">
        <v>3723</v>
      </c>
      <c r="H40">
        <v>40</v>
      </c>
      <c r="I40">
        <v>35</v>
      </c>
      <c r="J40">
        <v>21</v>
      </c>
      <c r="K40">
        <v>22</v>
      </c>
      <c r="L40">
        <v>0</v>
      </c>
      <c r="M40">
        <v>6</v>
      </c>
      <c r="N40">
        <v>49</v>
      </c>
      <c r="O40" t="s">
        <v>3645</v>
      </c>
    </row>
    <row r="41" spans="1:15">
      <c r="A41" t="s">
        <v>3724</v>
      </c>
      <c r="B41" t="s">
        <v>3641</v>
      </c>
      <c r="C41" t="s">
        <v>3725</v>
      </c>
      <c r="D41">
        <v>40</v>
      </c>
      <c r="E41">
        <v>2</v>
      </c>
      <c r="F41" t="s">
        <v>3722</v>
      </c>
      <c r="G41" t="s">
        <v>3726</v>
      </c>
      <c r="H41">
        <v>47</v>
      </c>
      <c r="I41">
        <v>67</v>
      </c>
      <c r="J41">
        <v>46</v>
      </c>
      <c r="K41">
        <v>22</v>
      </c>
      <c r="L41">
        <v>0</v>
      </c>
      <c r="M41">
        <v>6</v>
      </c>
      <c r="N41">
        <v>74</v>
      </c>
      <c r="O41" t="s">
        <v>3645</v>
      </c>
    </row>
    <row r="42" spans="1:15">
      <c r="A42" t="s">
        <v>3727</v>
      </c>
      <c r="B42" t="s">
        <v>3641</v>
      </c>
      <c r="C42" t="s">
        <v>3728</v>
      </c>
      <c r="D42">
        <v>30</v>
      </c>
      <c r="E42">
        <v>2</v>
      </c>
      <c r="F42" t="s">
        <v>3722</v>
      </c>
      <c r="G42" t="s">
        <v>3729</v>
      </c>
      <c r="H42">
        <v>61</v>
      </c>
      <c r="I42">
        <v>29</v>
      </c>
      <c r="J42">
        <v>20</v>
      </c>
      <c r="K42">
        <v>22</v>
      </c>
      <c r="L42">
        <v>0</v>
      </c>
      <c r="M42">
        <v>6</v>
      </c>
      <c r="N42">
        <v>48</v>
      </c>
      <c r="O42" t="s">
        <v>3645</v>
      </c>
    </row>
    <row r="43" spans="1:15">
      <c r="A43" t="s">
        <v>3730</v>
      </c>
      <c r="B43" t="s">
        <v>3641</v>
      </c>
      <c r="C43" t="s">
        <v>3731</v>
      </c>
      <c r="D43">
        <v>40</v>
      </c>
      <c r="E43">
        <v>2</v>
      </c>
      <c r="F43" t="s">
        <v>3722</v>
      </c>
      <c r="G43" t="s">
        <v>3732</v>
      </c>
      <c r="H43">
        <v>38</v>
      </c>
      <c r="I43">
        <v>23</v>
      </c>
      <c r="J43">
        <v>11</v>
      </c>
      <c r="K43">
        <v>22</v>
      </c>
      <c r="L43">
        <v>0</v>
      </c>
      <c r="M43">
        <v>6</v>
      </c>
      <c r="N43">
        <v>39</v>
      </c>
      <c r="O43" t="s">
        <v>3645</v>
      </c>
    </row>
    <row r="44" spans="1:15">
      <c r="A44" t="s">
        <v>3733</v>
      </c>
      <c r="B44" t="s">
        <v>3641</v>
      </c>
      <c r="C44" t="s">
        <v>3734</v>
      </c>
      <c r="D44">
        <v>50</v>
      </c>
      <c r="E44">
        <v>2</v>
      </c>
      <c r="F44" t="s">
        <v>3722</v>
      </c>
      <c r="G44" t="s">
        <v>3732</v>
      </c>
      <c r="H44">
        <v>65</v>
      </c>
      <c r="I44">
        <v>46</v>
      </c>
      <c r="J44">
        <v>41</v>
      </c>
      <c r="K44">
        <v>22</v>
      </c>
      <c r="L44">
        <v>0</v>
      </c>
      <c r="M44">
        <v>6</v>
      </c>
      <c r="N44">
        <v>69</v>
      </c>
      <c r="O44" t="s">
        <v>3645</v>
      </c>
    </row>
    <row r="45" spans="1:15">
      <c r="A45" t="s">
        <v>3735</v>
      </c>
      <c r="B45" t="s">
        <v>3641</v>
      </c>
      <c r="C45" t="s">
        <v>3736</v>
      </c>
      <c r="D45">
        <v>40</v>
      </c>
      <c r="E45">
        <v>2</v>
      </c>
      <c r="F45" t="s">
        <v>3722</v>
      </c>
      <c r="G45" t="s">
        <v>3732</v>
      </c>
      <c r="H45">
        <v>40</v>
      </c>
      <c r="I45">
        <v>30</v>
      </c>
      <c r="J45">
        <v>16</v>
      </c>
      <c r="K45">
        <v>22</v>
      </c>
      <c r="L45">
        <v>0</v>
      </c>
      <c r="M45">
        <v>6</v>
      </c>
      <c r="N45">
        <v>44</v>
      </c>
      <c r="O45" t="s">
        <v>3645</v>
      </c>
    </row>
    <row r="46" spans="1:15">
      <c r="A46" t="s">
        <v>3737</v>
      </c>
      <c r="B46" t="s">
        <v>3641</v>
      </c>
      <c r="C46" t="s">
        <v>3738</v>
      </c>
      <c r="D46">
        <v>20</v>
      </c>
      <c r="E46">
        <v>1</v>
      </c>
      <c r="F46" t="s">
        <v>3643</v>
      </c>
      <c r="G46" t="s">
        <v>3644</v>
      </c>
      <c r="H46">
        <v>62</v>
      </c>
      <c r="I46">
        <v>30</v>
      </c>
      <c r="J46">
        <v>22</v>
      </c>
      <c r="K46">
        <v>22</v>
      </c>
      <c r="L46">
        <v>0</v>
      </c>
      <c r="M46">
        <v>6</v>
      </c>
      <c r="N46">
        <v>50</v>
      </c>
      <c r="O46" t="s">
        <v>3645</v>
      </c>
    </row>
  </sheetData>
  <autoFilter ref="A1:O46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2" width="20.7109375" customWidth="1"/>
    <col min="13" max="14" width="40.7109375" customWidth="1"/>
  </cols>
  <sheetData>
    <row r="1" spans="1:14" ht="35" customHeight="1">
      <c r="A1" s="4" t="s">
        <v>3589</v>
      </c>
      <c r="B1" s="4" t="s">
        <v>3223</v>
      </c>
      <c r="C1" s="4" t="s">
        <v>3224</v>
      </c>
      <c r="D1" s="4" t="s">
        <v>3739</v>
      </c>
      <c r="E1" s="4" t="s">
        <v>3740</v>
      </c>
      <c r="F1" s="4" t="s">
        <v>3741</v>
      </c>
      <c r="G1" s="4" t="s">
        <v>3742</v>
      </c>
      <c r="H1" s="4" t="s">
        <v>3743</v>
      </c>
      <c r="I1" s="4" t="s">
        <v>3744</v>
      </c>
      <c r="J1" s="4" t="s">
        <v>3745</v>
      </c>
      <c r="K1" s="4" t="s">
        <v>3746</v>
      </c>
      <c r="L1" s="4" t="s">
        <v>3747</v>
      </c>
      <c r="M1" s="4" t="s">
        <v>60</v>
      </c>
      <c r="N1" s="4" t="s">
        <v>3228</v>
      </c>
    </row>
    <row r="2" spans="1:14">
      <c r="A2" t="s">
        <v>2313</v>
      </c>
      <c r="B2">
        <v>6</v>
      </c>
      <c r="C2">
        <v>24</v>
      </c>
      <c r="D2">
        <v>5</v>
      </c>
      <c r="E2">
        <v>0</v>
      </c>
      <c r="F2">
        <v>4</v>
      </c>
      <c r="G2">
        <v>0</v>
      </c>
      <c r="H2">
        <v>0</v>
      </c>
      <c r="I2">
        <v>0</v>
      </c>
      <c r="J2">
        <v>1</v>
      </c>
      <c r="K2">
        <v>2</v>
      </c>
      <c r="L2">
        <v>0</v>
      </c>
      <c r="M2" s="3" t="s">
        <v>3748</v>
      </c>
      <c r="N2" t="s">
        <v>2335</v>
      </c>
    </row>
    <row r="3" spans="1:14">
      <c r="A3" t="s">
        <v>2342</v>
      </c>
      <c r="B3">
        <v>21</v>
      </c>
      <c r="C3">
        <v>24</v>
      </c>
      <c r="D3">
        <v>5</v>
      </c>
      <c r="E3">
        <v>0</v>
      </c>
      <c r="F3">
        <v>4</v>
      </c>
      <c r="G3">
        <v>0</v>
      </c>
      <c r="H3">
        <v>0</v>
      </c>
      <c r="I3">
        <v>0</v>
      </c>
      <c r="J3">
        <v>1</v>
      </c>
      <c r="K3">
        <v>2</v>
      </c>
      <c r="L3">
        <v>0</v>
      </c>
      <c r="M3" s="3" t="s">
        <v>3748</v>
      </c>
      <c r="N3" t="s">
        <v>2335</v>
      </c>
    </row>
    <row r="4" spans="1:14">
      <c r="A4" t="s">
        <v>2353</v>
      </c>
      <c r="B4">
        <v>6</v>
      </c>
      <c r="C4">
        <v>44</v>
      </c>
      <c r="D4">
        <v>5</v>
      </c>
      <c r="E4">
        <v>0</v>
      </c>
      <c r="F4">
        <v>4</v>
      </c>
      <c r="G4">
        <v>0</v>
      </c>
      <c r="H4">
        <v>0</v>
      </c>
      <c r="I4">
        <v>0</v>
      </c>
      <c r="J4">
        <v>1</v>
      </c>
      <c r="K4">
        <v>2</v>
      </c>
      <c r="L4">
        <v>0</v>
      </c>
      <c r="M4" s="3" t="s">
        <v>3748</v>
      </c>
      <c r="N4" t="s">
        <v>2335</v>
      </c>
    </row>
    <row r="5" spans="1:14">
      <c r="A5" t="s">
        <v>2364</v>
      </c>
      <c r="B5">
        <v>6</v>
      </c>
      <c r="C5">
        <v>63</v>
      </c>
      <c r="D5">
        <v>5</v>
      </c>
      <c r="E5">
        <v>0</v>
      </c>
      <c r="F5">
        <v>4</v>
      </c>
      <c r="G5">
        <v>0</v>
      </c>
      <c r="H5">
        <v>0</v>
      </c>
      <c r="I5">
        <v>0</v>
      </c>
      <c r="J5">
        <v>1</v>
      </c>
      <c r="K5">
        <v>2</v>
      </c>
      <c r="L5">
        <v>0</v>
      </c>
      <c r="M5" s="3" t="s">
        <v>3748</v>
      </c>
      <c r="N5" t="s">
        <v>2335</v>
      </c>
    </row>
    <row r="6" spans="1:14">
      <c r="A6" t="s">
        <v>2375</v>
      </c>
      <c r="B6">
        <v>57</v>
      </c>
      <c r="C6">
        <v>63</v>
      </c>
      <c r="D6">
        <v>5</v>
      </c>
      <c r="E6">
        <v>0</v>
      </c>
      <c r="F6">
        <v>4</v>
      </c>
      <c r="G6">
        <v>0</v>
      </c>
      <c r="H6">
        <v>0</v>
      </c>
      <c r="I6">
        <v>0</v>
      </c>
      <c r="J6">
        <v>1</v>
      </c>
      <c r="K6">
        <v>2</v>
      </c>
      <c r="L6">
        <v>0</v>
      </c>
      <c r="M6" s="3" t="s">
        <v>3748</v>
      </c>
      <c r="N6" t="s">
        <v>2335</v>
      </c>
    </row>
    <row r="7" spans="1:14">
      <c r="A7" t="s">
        <v>2386</v>
      </c>
      <c r="B7">
        <v>32</v>
      </c>
      <c r="C7">
        <v>48</v>
      </c>
      <c r="D7">
        <v>8</v>
      </c>
      <c r="E7">
        <v>0</v>
      </c>
      <c r="F7">
        <v>4</v>
      </c>
      <c r="G7">
        <v>0</v>
      </c>
      <c r="H7">
        <v>0</v>
      </c>
      <c r="I7">
        <v>0</v>
      </c>
      <c r="J7">
        <v>1</v>
      </c>
      <c r="K7">
        <v>2</v>
      </c>
      <c r="L7">
        <v>4</v>
      </c>
      <c r="M7" s="3" t="s">
        <v>3748</v>
      </c>
      <c r="N7" t="s">
        <v>2335</v>
      </c>
    </row>
    <row r="8" spans="1:14">
      <c r="A8" t="s">
        <v>2402</v>
      </c>
      <c r="B8">
        <v>35</v>
      </c>
      <c r="C8">
        <v>65</v>
      </c>
      <c r="D8">
        <v>3</v>
      </c>
      <c r="E8">
        <v>4</v>
      </c>
      <c r="F8">
        <v>3</v>
      </c>
      <c r="G8">
        <v>0</v>
      </c>
      <c r="H8">
        <v>0</v>
      </c>
      <c r="I8">
        <v>0</v>
      </c>
      <c r="J8">
        <v>2</v>
      </c>
      <c r="K8">
        <v>3</v>
      </c>
      <c r="L8">
        <v>2</v>
      </c>
      <c r="M8" s="3" t="s">
        <v>3748</v>
      </c>
      <c r="N8" t="s">
        <v>2335</v>
      </c>
    </row>
    <row r="9" spans="1:14">
      <c r="A9" t="s">
        <v>910</v>
      </c>
      <c r="B9">
        <v>40</v>
      </c>
      <c r="C9">
        <v>37</v>
      </c>
      <c r="D9">
        <v>0</v>
      </c>
      <c r="E9">
        <v>10</v>
      </c>
      <c r="F9">
        <v>5</v>
      </c>
      <c r="G9">
        <v>0</v>
      </c>
      <c r="H9">
        <v>3</v>
      </c>
      <c r="I9">
        <v>0</v>
      </c>
      <c r="J9">
        <v>0</v>
      </c>
      <c r="K9">
        <v>3</v>
      </c>
      <c r="L9">
        <v>2</v>
      </c>
      <c r="M9" s="3" t="s">
        <v>3748</v>
      </c>
      <c r="N9" t="s">
        <v>2335</v>
      </c>
    </row>
    <row r="10" spans="1:14">
      <c r="A10" t="s">
        <v>925</v>
      </c>
      <c r="B10">
        <v>45</v>
      </c>
      <c r="C10">
        <v>28</v>
      </c>
      <c r="D10">
        <v>0</v>
      </c>
      <c r="E10">
        <v>4</v>
      </c>
      <c r="F10">
        <v>2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 s="3" t="s">
        <v>3748</v>
      </c>
      <c r="N10" t="s">
        <v>2335</v>
      </c>
    </row>
    <row r="11" spans="1:14">
      <c r="A11" t="s">
        <v>937</v>
      </c>
      <c r="B11">
        <v>57</v>
      </c>
      <c r="C11">
        <v>27</v>
      </c>
      <c r="D11">
        <v>0</v>
      </c>
      <c r="E11">
        <v>5</v>
      </c>
      <c r="F11">
        <v>2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 s="3" t="s">
        <v>3748</v>
      </c>
      <c r="N11" t="s">
        <v>2335</v>
      </c>
    </row>
    <row r="12" spans="1:14">
      <c r="A12" t="s">
        <v>943</v>
      </c>
      <c r="B12">
        <v>57</v>
      </c>
      <c r="C12">
        <v>40</v>
      </c>
      <c r="D12">
        <v>0</v>
      </c>
      <c r="E12">
        <v>4</v>
      </c>
      <c r="F12">
        <v>0</v>
      </c>
      <c r="G12">
        <v>2</v>
      </c>
      <c r="H12">
        <v>1</v>
      </c>
      <c r="I12">
        <v>3</v>
      </c>
      <c r="J12">
        <v>0</v>
      </c>
      <c r="K12">
        <v>5</v>
      </c>
      <c r="L12">
        <v>0</v>
      </c>
      <c r="M12" s="3" t="s">
        <v>3748</v>
      </c>
      <c r="N12" t="s">
        <v>2335</v>
      </c>
    </row>
    <row r="13" spans="1:14">
      <c r="A13" t="s">
        <v>2468</v>
      </c>
      <c r="B13">
        <v>5</v>
      </c>
      <c r="C13">
        <v>34</v>
      </c>
      <c r="D13">
        <v>0</v>
      </c>
      <c r="E13">
        <v>2</v>
      </c>
      <c r="F13">
        <v>0</v>
      </c>
      <c r="G13">
        <v>1</v>
      </c>
      <c r="H13">
        <v>0</v>
      </c>
      <c r="I13">
        <v>1</v>
      </c>
      <c r="J13">
        <v>0</v>
      </c>
      <c r="K13">
        <v>3</v>
      </c>
      <c r="L13">
        <v>0</v>
      </c>
      <c r="M13" s="3" t="s">
        <v>3748</v>
      </c>
      <c r="N13" t="s">
        <v>2335</v>
      </c>
    </row>
    <row r="14" spans="1:14">
      <c r="A14" t="s">
        <v>2480</v>
      </c>
      <c r="B14">
        <v>5</v>
      </c>
      <c r="C14">
        <v>53</v>
      </c>
      <c r="D14">
        <v>0</v>
      </c>
      <c r="E14">
        <v>2</v>
      </c>
      <c r="F14">
        <v>0</v>
      </c>
      <c r="G14">
        <v>1</v>
      </c>
      <c r="H14">
        <v>0</v>
      </c>
      <c r="I14">
        <v>1</v>
      </c>
      <c r="J14">
        <v>0</v>
      </c>
      <c r="K14">
        <v>3</v>
      </c>
      <c r="L14">
        <v>0</v>
      </c>
      <c r="M14" s="3" t="s">
        <v>3748</v>
      </c>
      <c r="N14" t="s">
        <v>2335</v>
      </c>
    </row>
    <row r="15" spans="1:14">
      <c r="A15" t="s">
        <v>2491</v>
      </c>
      <c r="B15">
        <v>18</v>
      </c>
      <c r="C15">
        <v>65</v>
      </c>
      <c r="D15">
        <v>0</v>
      </c>
      <c r="E15">
        <v>2</v>
      </c>
      <c r="F15">
        <v>0</v>
      </c>
      <c r="G15">
        <v>1</v>
      </c>
      <c r="H15">
        <v>0</v>
      </c>
      <c r="I15">
        <v>1</v>
      </c>
      <c r="J15">
        <v>0</v>
      </c>
      <c r="K15">
        <v>3</v>
      </c>
      <c r="L15">
        <v>0</v>
      </c>
      <c r="M15" s="3" t="s">
        <v>3748</v>
      </c>
      <c r="N15" t="s">
        <v>2335</v>
      </c>
    </row>
    <row r="16" spans="1:14">
      <c r="A16" t="s">
        <v>2502</v>
      </c>
      <c r="B16">
        <v>55</v>
      </c>
      <c r="C16">
        <v>52</v>
      </c>
      <c r="D16">
        <v>1</v>
      </c>
      <c r="E16">
        <v>0</v>
      </c>
      <c r="F16">
        <v>4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 s="3" t="s">
        <v>3748</v>
      </c>
      <c r="N16" t="s">
        <v>2335</v>
      </c>
    </row>
    <row r="17" spans="1:14">
      <c r="A17" t="s">
        <v>2512</v>
      </c>
      <c r="B17">
        <v>11</v>
      </c>
      <c r="C17">
        <v>44</v>
      </c>
      <c r="D17">
        <v>0</v>
      </c>
      <c r="E17">
        <v>0</v>
      </c>
      <c r="F17">
        <v>4</v>
      </c>
      <c r="G17">
        <v>0</v>
      </c>
      <c r="H17">
        <v>0</v>
      </c>
      <c r="I17">
        <v>0</v>
      </c>
      <c r="J17">
        <v>0</v>
      </c>
      <c r="K17">
        <v>4</v>
      </c>
      <c r="L17">
        <v>0</v>
      </c>
      <c r="M17" s="3" t="s">
        <v>3748</v>
      </c>
      <c r="N17" t="s">
        <v>2335</v>
      </c>
    </row>
    <row r="18" spans="1:14">
      <c r="A18" t="s">
        <v>2517</v>
      </c>
      <c r="B18">
        <v>28</v>
      </c>
      <c r="C18">
        <v>29</v>
      </c>
      <c r="D18">
        <v>5</v>
      </c>
      <c r="E18">
        <v>0</v>
      </c>
      <c r="F18">
        <v>7</v>
      </c>
      <c r="G18">
        <v>1</v>
      </c>
      <c r="H18">
        <v>0</v>
      </c>
      <c r="I18">
        <v>0</v>
      </c>
      <c r="J18">
        <v>0</v>
      </c>
      <c r="K18">
        <v>3</v>
      </c>
      <c r="L18">
        <v>4</v>
      </c>
      <c r="M18" s="3" t="s">
        <v>3748</v>
      </c>
      <c r="N18" t="s">
        <v>2335</v>
      </c>
    </row>
    <row r="19" spans="1:14">
      <c r="A19" t="s">
        <v>2530</v>
      </c>
      <c r="B19">
        <v>50</v>
      </c>
      <c r="C19">
        <v>12</v>
      </c>
      <c r="D19">
        <v>0</v>
      </c>
      <c r="E19">
        <v>7</v>
      </c>
      <c r="F19">
        <v>0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 s="3" t="s">
        <v>3748</v>
      </c>
      <c r="N19" t="s">
        <v>2335</v>
      </c>
    </row>
    <row r="20" spans="1:14">
      <c r="A20" t="s">
        <v>2539</v>
      </c>
      <c r="B20">
        <v>62</v>
      </c>
      <c r="C20">
        <v>40</v>
      </c>
      <c r="D20">
        <v>0</v>
      </c>
      <c r="E20">
        <v>9</v>
      </c>
      <c r="F20">
        <v>0</v>
      </c>
      <c r="G20">
        <v>0</v>
      </c>
      <c r="H20">
        <v>0</v>
      </c>
      <c r="I20">
        <v>0</v>
      </c>
      <c r="J20">
        <v>0</v>
      </c>
      <c r="K20">
        <v>3</v>
      </c>
      <c r="L20">
        <v>0</v>
      </c>
      <c r="M20" s="3" t="s">
        <v>3748</v>
      </c>
      <c r="N20" t="s">
        <v>2335</v>
      </c>
    </row>
  </sheetData>
  <autoFilter ref="A1:N2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0.7109375" customWidth="1"/>
    <col min="2" max="2" width="65.7109375" customWidth="1"/>
    <col min="3" max="4" width="20.7109375" customWidth="1"/>
    <col min="5" max="5" width="65.7109375" customWidth="1"/>
    <col min="6" max="7" width="40.7109375" customWidth="1"/>
  </cols>
  <sheetData>
    <row r="1" spans="1:7" ht="35" customHeight="1">
      <c r="A1" s="4" t="s">
        <v>3220</v>
      </c>
      <c r="B1" s="4" t="s">
        <v>3096</v>
      </c>
      <c r="C1" s="4" t="s">
        <v>3749</v>
      </c>
      <c r="D1" s="4" t="s">
        <v>67</v>
      </c>
      <c r="E1" s="4" t="s">
        <v>3750</v>
      </c>
      <c r="F1" s="4" t="s">
        <v>3228</v>
      </c>
      <c r="G1" s="4" t="s">
        <v>60</v>
      </c>
    </row>
    <row r="2" spans="1:7">
      <c r="A2" t="s">
        <v>3751</v>
      </c>
      <c r="B2" t="s">
        <v>3752</v>
      </c>
      <c r="C2">
        <v>3122</v>
      </c>
      <c r="D2" t="s">
        <v>112</v>
      </c>
      <c r="E2" t="s">
        <v>3753</v>
      </c>
      <c r="F2" t="s">
        <v>96</v>
      </c>
      <c r="G2" t="s">
        <v>3754</v>
      </c>
    </row>
    <row r="3" spans="1:7">
      <c r="A3" t="s">
        <v>3755</v>
      </c>
      <c r="B3" t="s">
        <v>3756</v>
      </c>
      <c r="C3">
        <v>3797</v>
      </c>
      <c r="D3" t="s">
        <v>112</v>
      </c>
      <c r="E3" t="s">
        <v>3757</v>
      </c>
      <c r="F3" t="s">
        <v>3758</v>
      </c>
      <c r="G3" t="s">
        <v>3759</v>
      </c>
    </row>
    <row r="4" spans="1:7">
      <c r="A4" t="s">
        <v>3760</v>
      </c>
      <c r="B4" t="s">
        <v>3761</v>
      </c>
      <c r="C4">
        <v>3912</v>
      </c>
      <c r="D4" t="s">
        <v>112</v>
      </c>
      <c r="E4" t="s">
        <v>3762</v>
      </c>
      <c r="F4" t="s">
        <v>3763</v>
      </c>
      <c r="G4" t="s">
        <v>95</v>
      </c>
    </row>
    <row r="5" spans="1:7">
      <c r="A5" t="s">
        <v>3764</v>
      </c>
      <c r="B5" t="s">
        <v>3765</v>
      </c>
      <c r="C5">
        <v>278</v>
      </c>
      <c r="D5" t="s">
        <v>94</v>
      </c>
      <c r="E5" t="s">
        <v>3766</v>
      </c>
      <c r="F5" t="s">
        <v>3767</v>
      </c>
      <c r="G5" t="s">
        <v>3768</v>
      </c>
    </row>
    <row r="6" spans="1:7">
      <c r="A6" t="s">
        <v>3769</v>
      </c>
      <c r="B6" t="s">
        <v>3770</v>
      </c>
      <c r="C6">
        <v>392</v>
      </c>
      <c r="D6" t="s">
        <v>94</v>
      </c>
      <c r="E6" s="3" t="s">
        <v>3771</v>
      </c>
      <c r="F6" t="s">
        <v>3767</v>
      </c>
      <c r="G6" t="s">
        <v>3768</v>
      </c>
    </row>
    <row r="7" spans="1:7">
      <c r="A7" t="s">
        <v>3772</v>
      </c>
      <c r="B7" t="s">
        <v>3773</v>
      </c>
      <c r="C7">
        <v>110</v>
      </c>
      <c r="D7" t="s">
        <v>94</v>
      </c>
      <c r="E7" t="s">
        <v>3774</v>
      </c>
      <c r="F7" t="s">
        <v>3775</v>
      </c>
      <c r="G7" t="s">
        <v>3768</v>
      </c>
    </row>
    <row r="8" spans="1:7">
      <c r="A8" t="s">
        <v>3776</v>
      </c>
      <c r="B8" t="s">
        <v>3777</v>
      </c>
      <c r="C8">
        <v>266.583</v>
      </c>
      <c r="D8" t="s">
        <v>112</v>
      </c>
      <c r="E8" s="3" t="s">
        <v>3778</v>
      </c>
      <c r="F8" t="s">
        <v>516</v>
      </c>
      <c r="G8" t="s">
        <v>3779</v>
      </c>
    </row>
    <row r="9" spans="1:7">
      <c r="A9" t="s">
        <v>3780</v>
      </c>
      <c r="B9" t="s">
        <v>3781</v>
      </c>
      <c r="C9">
        <v>1370.387</v>
      </c>
      <c r="D9" t="s">
        <v>112</v>
      </c>
      <c r="E9" t="s">
        <v>3782</v>
      </c>
      <c r="F9" t="s">
        <v>3783</v>
      </c>
      <c r="G9" t="s">
        <v>95</v>
      </c>
    </row>
    <row r="10" spans="1:7">
      <c r="A10" t="s">
        <v>3784</v>
      </c>
      <c r="B10" t="s">
        <v>3785</v>
      </c>
      <c r="C10">
        <v>1018.696</v>
      </c>
      <c r="D10" t="s">
        <v>112</v>
      </c>
      <c r="E10" t="s">
        <v>3786</v>
      </c>
      <c r="F10" t="s">
        <v>3783</v>
      </c>
      <c r="G10" t="s">
        <v>95</v>
      </c>
    </row>
  </sheetData>
  <autoFilter ref="A1:G1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5" width="20.7109375" customWidth="1"/>
    <col min="6" max="6" width="40.7109375" customWidth="1"/>
    <col min="7" max="7" width="20.7109375" customWidth="1"/>
  </cols>
  <sheetData>
    <row r="1" spans="1:7" ht="35" customHeight="1">
      <c r="A1" s="4" t="s">
        <v>3787</v>
      </c>
      <c r="B1" s="4" t="s">
        <v>3788</v>
      </c>
      <c r="C1" s="4" t="s">
        <v>3789</v>
      </c>
      <c r="D1" s="4" t="s">
        <v>3790</v>
      </c>
      <c r="E1" s="4" t="s">
        <v>3222</v>
      </c>
      <c r="F1" s="4" t="s">
        <v>3228</v>
      </c>
      <c r="G1" s="4" t="s">
        <v>1</v>
      </c>
    </row>
    <row r="2" spans="1:7">
      <c r="A2" t="s">
        <v>512</v>
      </c>
      <c r="B2">
        <v>1</v>
      </c>
      <c r="C2">
        <v>5</v>
      </c>
      <c r="D2">
        <v>2</v>
      </c>
      <c r="E2" t="s">
        <v>3791</v>
      </c>
      <c r="F2" t="s">
        <v>516</v>
      </c>
      <c r="G2" t="s">
        <v>3792</v>
      </c>
    </row>
    <row r="3" spans="1:7">
      <c r="A3" t="s">
        <v>519</v>
      </c>
      <c r="B3">
        <v>4</v>
      </c>
      <c r="C3">
        <v>3</v>
      </c>
      <c r="D3">
        <v>6</v>
      </c>
      <c r="E3" t="s">
        <v>3791</v>
      </c>
      <c r="F3" t="s">
        <v>516</v>
      </c>
      <c r="G3" t="s">
        <v>3792</v>
      </c>
    </row>
    <row r="4" spans="1:7">
      <c r="A4" t="s">
        <v>524</v>
      </c>
      <c r="B4">
        <v>2</v>
      </c>
      <c r="C4">
        <v>6</v>
      </c>
      <c r="D4">
        <v>2</v>
      </c>
      <c r="E4" t="s">
        <v>3791</v>
      </c>
      <c r="F4" t="s">
        <v>516</v>
      </c>
      <c r="G4" t="s">
        <v>3792</v>
      </c>
    </row>
    <row r="5" spans="1:7">
      <c r="A5" t="s">
        <v>529</v>
      </c>
      <c r="B5">
        <v>4</v>
      </c>
      <c r="C5">
        <v>3</v>
      </c>
      <c r="D5">
        <v>3</v>
      </c>
      <c r="E5" t="s">
        <v>3791</v>
      </c>
      <c r="F5" t="s">
        <v>516</v>
      </c>
      <c r="G5" t="s">
        <v>3792</v>
      </c>
    </row>
    <row r="6" spans="1:7">
      <c r="A6" t="s">
        <v>534</v>
      </c>
      <c r="B6">
        <v>1</v>
      </c>
      <c r="C6">
        <v>3.083333333333333</v>
      </c>
      <c r="D6">
        <v>5</v>
      </c>
      <c r="E6" t="s">
        <v>3791</v>
      </c>
      <c r="F6" t="s">
        <v>516</v>
      </c>
      <c r="G6" t="s">
        <v>3792</v>
      </c>
    </row>
    <row r="7" spans="1:7">
      <c r="A7" t="s">
        <v>539</v>
      </c>
      <c r="B7">
        <v>2</v>
      </c>
      <c r="C7">
        <v>8</v>
      </c>
      <c r="D7">
        <v>2</v>
      </c>
      <c r="E7" t="s">
        <v>3791</v>
      </c>
      <c r="F7" t="s">
        <v>516</v>
      </c>
      <c r="G7" t="s">
        <v>3792</v>
      </c>
    </row>
    <row r="8" spans="1:7">
      <c r="A8" t="s">
        <v>544</v>
      </c>
      <c r="B8">
        <v>1</v>
      </c>
      <c r="C8">
        <v>1.833333333333333</v>
      </c>
      <c r="D8">
        <v>9</v>
      </c>
      <c r="E8" t="s">
        <v>3791</v>
      </c>
      <c r="F8" t="s">
        <v>516</v>
      </c>
      <c r="G8" t="s">
        <v>3792</v>
      </c>
    </row>
    <row r="9" spans="1:7">
      <c r="A9" t="s">
        <v>549</v>
      </c>
      <c r="B9">
        <v>1</v>
      </c>
      <c r="C9">
        <v>4</v>
      </c>
      <c r="D9">
        <v>4</v>
      </c>
      <c r="E9" t="s">
        <v>3791</v>
      </c>
      <c r="F9" t="s">
        <v>516</v>
      </c>
      <c r="G9" t="s">
        <v>3792</v>
      </c>
    </row>
    <row r="10" spans="1:7">
      <c r="A10" t="s">
        <v>554</v>
      </c>
      <c r="B10">
        <v>2</v>
      </c>
      <c r="C10">
        <v>11.16666666666667</v>
      </c>
      <c r="D10">
        <v>2</v>
      </c>
      <c r="E10" t="s">
        <v>3791</v>
      </c>
      <c r="F10" t="s">
        <v>516</v>
      </c>
      <c r="G10" t="s">
        <v>3792</v>
      </c>
    </row>
    <row r="11" spans="1:7">
      <c r="A11" t="s">
        <v>559</v>
      </c>
      <c r="B11">
        <v>1</v>
      </c>
      <c r="C11">
        <v>3</v>
      </c>
      <c r="D11">
        <v>9</v>
      </c>
      <c r="E11" t="s">
        <v>2539</v>
      </c>
      <c r="F11" t="s">
        <v>562</v>
      </c>
      <c r="G11" t="s">
        <v>3793</v>
      </c>
    </row>
    <row r="12" spans="1:7">
      <c r="A12" t="s">
        <v>570</v>
      </c>
      <c r="B12">
        <v>1</v>
      </c>
      <c r="C12">
        <v>6</v>
      </c>
      <c r="D12">
        <v>9</v>
      </c>
      <c r="E12" t="s">
        <v>3794</v>
      </c>
      <c r="F12" t="s">
        <v>562</v>
      </c>
      <c r="G12" t="s">
        <v>3793</v>
      </c>
    </row>
    <row r="13" spans="1:7">
      <c r="A13" t="s">
        <v>578</v>
      </c>
      <c r="B13">
        <v>1</v>
      </c>
      <c r="C13">
        <v>2.666666666666667</v>
      </c>
      <c r="D13">
        <v>9</v>
      </c>
      <c r="E13" t="s">
        <v>3795</v>
      </c>
      <c r="F13" t="s">
        <v>562</v>
      </c>
      <c r="G13" t="s">
        <v>3793</v>
      </c>
    </row>
    <row r="14" spans="1:7">
      <c r="A14" t="s">
        <v>585</v>
      </c>
      <c r="B14">
        <v>1</v>
      </c>
      <c r="C14">
        <v>2.666666666666667</v>
      </c>
      <c r="D14">
        <v>9</v>
      </c>
      <c r="E14" t="s">
        <v>3795</v>
      </c>
      <c r="F14" t="s">
        <v>562</v>
      </c>
      <c r="G14" t="s">
        <v>3793</v>
      </c>
    </row>
    <row r="15" spans="1:7">
      <c r="A15" t="s">
        <v>591</v>
      </c>
      <c r="B15">
        <v>1</v>
      </c>
      <c r="C15">
        <v>2.666666666666667</v>
      </c>
      <c r="D15">
        <v>9</v>
      </c>
      <c r="E15" t="s">
        <v>3795</v>
      </c>
      <c r="F15" t="s">
        <v>562</v>
      </c>
      <c r="G15" t="s">
        <v>3793</v>
      </c>
    </row>
    <row r="16" spans="1:7">
      <c r="A16" t="s">
        <v>597</v>
      </c>
      <c r="B16">
        <v>1</v>
      </c>
      <c r="C16">
        <v>5</v>
      </c>
      <c r="D16">
        <v>8</v>
      </c>
      <c r="E16" t="s">
        <v>3796</v>
      </c>
      <c r="F16" t="s">
        <v>562</v>
      </c>
      <c r="G16" t="s">
        <v>3793</v>
      </c>
    </row>
    <row r="17" spans="1:7">
      <c r="A17" t="s">
        <v>602</v>
      </c>
      <c r="B17">
        <v>1</v>
      </c>
      <c r="C17">
        <v>2.666666666666667</v>
      </c>
      <c r="D17">
        <v>9</v>
      </c>
      <c r="E17" t="s">
        <v>3795</v>
      </c>
      <c r="F17" t="s">
        <v>562</v>
      </c>
      <c r="G17" t="s">
        <v>3793</v>
      </c>
    </row>
    <row r="18" spans="1:7">
      <c r="A18" t="s">
        <v>608</v>
      </c>
      <c r="B18">
        <v>1</v>
      </c>
      <c r="C18">
        <v>4</v>
      </c>
      <c r="D18">
        <v>8</v>
      </c>
      <c r="E18" t="s">
        <v>3796</v>
      </c>
      <c r="F18" t="s">
        <v>562</v>
      </c>
      <c r="G18" t="s">
        <v>3793</v>
      </c>
    </row>
    <row r="19" spans="1:7">
      <c r="A19" t="s">
        <v>613</v>
      </c>
      <c r="B19">
        <v>1</v>
      </c>
      <c r="C19">
        <v>4</v>
      </c>
      <c r="D19">
        <v>8</v>
      </c>
      <c r="E19" t="s">
        <v>3796</v>
      </c>
      <c r="F19" t="s">
        <v>562</v>
      </c>
      <c r="G19" t="s">
        <v>3793</v>
      </c>
    </row>
    <row r="20" spans="1:7">
      <c r="A20" t="s">
        <v>617</v>
      </c>
      <c r="B20">
        <v>1</v>
      </c>
      <c r="C20">
        <v>2.666666666666667</v>
      </c>
      <c r="D20">
        <v>9</v>
      </c>
      <c r="E20" t="s">
        <v>3795</v>
      </c>
      <c r="F20" t="s">
        <v>562</v>
      </c>
      <c r="G20" t="s">
        <v>3793</v>
      </c>
    </row>
    <row r="21" spans="1:7">
      <c r="A21" t="s">
        <v>623</v>
      </c>
      <c r="B21">
        <v>1</v>
      </c>
      <c r="C21">
        <v>2.666666666666667</v>
      </c>
      <c r="D21">
        <v>9</v>
      </c>
      <c r="E21" t="s">
        <v>2539</v>
      </c>
      <c r="F21" t="s">
        <v>562</v>
      </c>
      <c r="G21" t="s">
        <v>3793</v>
      </c>
    </row>
    <row r="22" spans="1:7">
      <c r="A22" t="s">
        <v>630</v>
      </c>
      <c r="B22">
        <v>1</v>
      </c>
      <c r="C22">
        <v>2.666666666666667</v>
      </c>
      <c r="D22">
        <v>9</v>
      </c>
      <c r="E22" t="s">
        <v>3795</v>
      </c>
      <c r="F22" t="s">
        <v>562</v>
      </c>
      <c r="G22" t="s">
        <v>3793</v>
      </c>
    </row>
    <row r="23" spans="1:7">
      <c r="A23" t="s">
        <v>636</v>
      </c>
      <c r="B23">
        <v>1</v>
      </c>
      <c r="C23">
        <v>16</v>
      </c>
      <c r="D23">
        <v>8</v>
      </c>
      <c r="E23" t="s">
        <v>3797</v>
      </c>
      <c r="F23" t="s">
        <v>562</v>
      </c>
      <c r="G23" t="s">
        <v>3793</v>
      </c>
    </row>
    <row r="24" spans="1:7">
      <c r="A24" t="s">
        <v>641</v>
      </c>
      <c r="B24">
        <v>1</v>
      </c>
      <c r="C24">
        <v>23</v>
      </c>
      <c r="D24">
        <v>8</v>
      </c>
      <c r="E24" t="s">
        <v>3798</v>
      </c>
      <c r="F24" t="s">
        <v>562</v>
      </c>
      <c r="G24" t="s">
        <v>3793</v>
      </c>
    </row>
    <row r="25" spans="1:7">
      <c r="A25" t="s">
        <v>646</v>
      </c>
      <c r="B25">
        <v>1</v>
      </c>
      <c r="C25">
        <v>6</v>
      </c>
      <c r="D25">
        <v>8</v>
      </c>
      <c r="E25" t="s">
        <v>3797</v>
      </c>
      <c r="F25" t="s">
        <v>562</v>
      </c>
      <c r="G25" t="s">
        <v>3793</v>
      </c>
    </row>
    <row r="26" spans="1:7">
      <c r="A26" t="s">
        <v>651</v>
      </c>
      <c r="B26">
        <v>1</v>
      </c>
      <c r="C26">
        <v>6</v>
      </c>
      <c r="D26">
        <v>8</v>
      </c>
      <c r="E26" t="s">
        <v>3797</v>
      </c>
      <c r="F26" t="s">
        <v>562</v>
      </c>
      <c r="G26" t="s">
        <v>3793</v>
      </c>
    </row>
    <row r="27" spans="1:7">
      <c r="A27" t="s">
        <v>655</v>
      </c>
      <c r="B27">
        <v>1</v>
      </c>
      <c r="C27">
        <v>2.666666666666667</v>
      </c>
      <c r="D27">
        <v>9</v>
      </c>
      <c r="E27" t="s">
        <v>3795</v>
      </c>
      <c r="F27" t="s">
        <v>562</v>
      </c>
      <c r="G27" t="s">
        <v>3793</v>
      </c>
    </row>
    <row r="28" spans="1:7">
      <c r="A28" t="s">
        <v>661</v>
      </c>
      <c r="B28">
        <v>1</v>
      </c>
      <c r="C28">
        <v>2.666666666666667</v>
      </c>
      <c r="D28">
        <v>8</v>
      </c>
      <c r="E28" t="s">
        <v>3799</v>
      </c>
      <c r="F28" t="s">
        <v>562</v>
      </c>
      <c r="G28" t="s">
        <v>3793</v>
      </c>
    </row>
    <row r="29" spans="1:7">
      <c r="A29" t="s">
        <v>670</v>
      </c>
      <c r="B29">
        <v>1</v>
      </c>
      <c r="C29">
        <v>2.666666666666667</v>
      </c>
      <c r="D29">
        <v>8</v>
      </c>
      <c r="E29" t="s">
        <v>3799</v>
      </c>
      <c r="F29" t="s">
        <v>562</v>
      </c>
      <c r="G29" t="s">
        <v>3793</v>
      </c>
    </row>
    <row r="30" spans="1:7">
      <c r="A30" t="s">
        <v>676</v>
      </c>
      <c r="B30">
        <v>1</v>
      </c>
      <c r="C30">
        <v>2.666666666666667</v>
      </c>
      <c r="D30">
        <v>8</v>
      </c>
      <c r="E30" t="s">
        <v>3800</v>
      </c>
      <c r="F30" t="s">
        <v>562</v>
      </c>
      <c r="G30" t="s">
        <v>3793</v>
      </c>
    </row>
    <row r="31" spans="1:7">
      <c r="A31" t="s">
        <v>683</v>
      </c>
      <c r="B31">
        <v>1</v>
      </c>
      <c r="C31">
        <v>2.666666666666667</v>
      </c>
      <c r="D31">
        <v>8</v>
      </c>
      <c r="E31" t="s">
        <v>3801</v>
      </c>
      <c r="F31" t="s">
        <v>562</v>
      </c>
      <c r="G31" t="s">
        <v>3793</v>
      </c>
    </row>
    <row r="32" spans="1:7">
      <c r="A32" t="s">
        <v>690</v>
      </c>
      <c r="B32">
        <v>1</v>
      </c>
      <c r="C32">
        <v>2.666666666666667</v>
      </c>
      <c r="D32">
        <v>8</v>
      </c>
      <c r="E32" t="s">
        <v>3795</v>
      </c>
      <c r="F32" t="s">
        <v>562</v>
      </c>
      <c r="G32" t="s">
        <v>3793</v>
      </c>
    </row>
    <row r="33" spans="1:7">
      <c r="A33" t="s">
        <v>697</v>
      </c>
      <c r="B33">
        <v>1</v>
      </c>
      <c r="C33">
        <v>2.666666666666667</v>
      </c>
      <c r="D33">
        <v>8</v>
      </c>
      <c r="E33" t="s">
        <v>2539</v>
      </c>
      <c r="F33" t="s">
        <v>562</v>
      </c>
      <c r="G33" t="s">
        <v>3793</v>
      </c>
    </row>
    <row r="34" spans="1:7">
      <c r="A34" t="s">
        <v>704</v>
      </c>
      <c r="B34">
        <v>1</v>
      </c>
      <c r="C34">
        <v>4</v>
      </c>
      <c r="D34">
        <v>8</v>
      </c>
      <c r="E34" t="s">
        <v>3796</v>
      </c>
      <c r="F34" t="s">
        <v>562</v>
      </c>
      <c r="G34" t="s">
        <v>3793</v>
      </c>
    </row>
    <row r="35" spans="1:7">
      <c r="A35" t="s">
        <v>708</v>
      </c>
      <c r="B35">
        <v>1</v>
      </c>
      <c r="C35">
        <v>9</v>
      </c>
      <c r="D35">
        <v>8</v>
      </c>
      <c r="E35" t="s">
        <v>3802</v>
      </c>
      <c r="F35" t="s">
        <v>562</v>
      </c>
      <c r="G35" t="s">
        <v>3793</v>
      </c>
    </row>
    <row r="36" spans="1:7">
      <c r="A36" t="s">
        <v>718</v>
      </c>
      <c r="B36">
        <v>1</v>
      </c>
      <c r="C36">
        <v>16</v>
      </c>
      <c r="D36">
        <v>8</v>
      </c>
      <c r="E36" t="s">
        <v>3802</v>
      </c>
      <c r="F36" t="s">
        <v>562</v>
      </c>
      <c r="G36" t="s">
        <v>3793</v>
      </c>
    </row>
    <row r="37" spans="1:7">
      <c r="A37" t="s">
        <v>724</v>
      </c>
      <c r="B37">
        <v>1</v>
      </c>
      <c r="C37">
        <v>2</v>
      </c>
      <c r="D37">
        <v>8</v>
      </c>
      <c r="E37" t="s">
        <v>3795</v>
      </c>
      <c r="F37" t="s">
        <v>562</v>
      </c>
      <c r="G37" t="s">
        <v>3793</v>
      </c>
    </row>
    <row r="38" spans="1:7">
      <c r="A38" t="s">
        <v>731</v>
      </c>
      <c r="B38">
        <v>1</v>
      </c>
      <c r="C38">
        <v>4</v>
      </c>
      <c r="D38">
        <v>8</v>
      </c>
      <c r="E38" t="s">
        <v>3796</v>
      </c>
      <c r="F38" t="s">
        <v>562</v>
      </c>
      <c r="G38" t="s">
        <v>3793</v>
      </c>
    </row>
    <row r="39" spans="1:7">
      <c r="A39" t="s">
        <v>735</v>
      </c>
      <c r="B39">
        <v>1</v>
      </c>
      <c r="C39">
        <v>2</v>
      </c>
      <c r="D39">
        <v>8</v>
      </c>
      <c r="E39" t="s">
        <v>3795</v>
      </c>
      <c r="F39" t="s">
        <v>562</v>
      </c>
      <c r="G39" t="s">
        <v>3793</v>
      </c>
    </row>
    <row r="40" spans="1:7">
      <c r="A40" t="s">
        <v>741</v>
      </c>
      <c r="B40">
        <v>1</v>
      </c>
      <c r="C40">
        <v>2.666666666666667</v>
      </c>
      <c r="D40">
        <v>8</v>
      </c>
      <c r="E40" t="s">
        <v>3795</v>
      </c>
      <c r="F40" t="s">
        <v>562</v>
      </c>
      <c r="G40" t="s">
        <v>3793</v>
      </c>
    </row>
    <row r="41" spans="1:7">
      <c r="A41" t="s">
        <v>747</v>
      </c>
      <c r="B41">
        <v>1</v>
      </c>
      <c r="C41">
        <v>2.666666666666667</v>
      </c>
      <c r="D41">
        <v>9</v>
      </c>
      <c r="E41" t="s">
        <v>3799</v>
      </c>
      <c r="F41" t="s">
        <v>562</v>
      </c>
      <c r="G41" t="s">
        <v>3793</v>
      </c>
    </row>
    <row r="42" spans="1:7">
      <c r="A42" t="s">
        <v>754</v>
      </c>
      <c r="B42">
        <v>1</v>
      </c>
      <c r="C42">
        <v>1.5</v>
      </c>
      <c r="D42">
        <v>8</v>
      </c>
      <c r="E42" t="s">
        <v>3795</v>
      </c>
      <c r="F42" t="s">
        <v>562</v>
      </c>
      <c r="G42" t="s">
        <v>3793</v>
      </c>
    </row>
  </sheetData>
  <autoFilter ref="A1:G4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3" width="20.7109375" customWidth="1"/>
    <col min="4" max="6" width="65.7109375" customWidth="1"/>
  </cols>
  <sheetData>
    <row r="1" spans="1:6" ht="35" customHeight="1">
      <c r="A1" s="4" t="s">
        <v>3220</v>
      </c>
      <c r="B1" s="4" t="s">
        <v>3803</v>
      </c>
      <c r="C1" s="4" t="s">
        <v>3804</v>
      </c>
      <c r="D1" s="4" t="s">
        <v>3805</v>
      </c>
      <c r="E1" s="4" t="s">
        <v>3806</v>
      </c>
      <c r="F1" s="4" t="s">
        <v>3807</v>
      </c>
    </row>
    <row r="2" spans="1:6" ht="100" customHeight="1">
      <c r="A2" t="s">
        <v>3808</v>
      </c>
      <c r="B2" t="s">
        <v>50</v>
      </c>
      <c r="C2" t="s">
        <v>3809</v>
      </c>
      <c r="D2" s="3" t="s">
        <v>3810</v>
      </c>
      <c r="E2" s="3" t="s">
        <v>3811</v>
      </c>
      <c r="F2" t="s">
        <v>3812</v>
      </c>
    </row>
    <row r="3" spans="1:6" ht="100" customHeight="1">
      <c r="A3" t="s">
        <v>3813</v>
      </c>
      <c r="B3" t="s">
        <v>50</v>
      </c>
      <c r="C3" t="s">
        <v>3814</v>
      </c>
      <c r="D3" s="3" t="s">
        <v>3815</v>
      </c>
      <c r="E3" s="3" t="s">
        <v>3816</v>
      </c>
      <c r="F3" s="3" t="s">
        <v>3817</v>
      </c>
    </row>
    <row r="4" spans="1:6" ht="100" customHeight="1">
      <c r="A4" t="s">
        <v>3818</v>
      </c>
      <c r="B4" t="s">
        <v>50</v>
      </c>
      <c r="C4" t="s">
        <v>3819</v>
      </c>
      <c r="D4" s="3" t="s">
        <v>3820</v>
      </c>
      <c r="E4" s="3" t="s">
        <v>3821</v>
      </c>
      <c r="F4" s="3" t="s">
        <v>3822</v>
      </c>
    </row>
    <row r="5" spans="1:6" ht="100" customHeight="1">
      <c r="A5" t="s">
        <v>3823</v>
      </c>
      <c r="B5" t="s">
        <v>50</v>
      </c>
      <c r="C5" t="s">
        <v>3824</v>
      </c>
      <c r="D5" s="3" t="s">
        <v>3825</v>
      </c>
      <c r="E5" s="3" t="s">
        <v>3826</v>
      </c>
      <c r="F5" s="3" t="s">
        <v>3827</v>
      </c>
    </row>
    <row r="6" spans="1:6" ht="100" customHeight="1">
      <c r="A6" t="s">
        <v>3828</v>
      </c>
      <c r="B6" t="s">
        <v>50</v>
      </c>
      <c r="C6" t="s">
        <v>3829</v>
      </c>
      <c r="D6" s="3" t="s">
        <v>3830</v>
      </c>
      <c r="E6" s="3" t="s">
        <v>3831</v>
      </c>
      <c r="F6" s="3" t="s">
        <v>3832</v>
      </c>
    </row>
    <row r="7" spans="1:6" ht="100" customHeight="1">
      <c r="A7" t="s">
        <v>3833</v>
      </c>
      <c r="B7" t="s">
        <v>50</v>
      </c>
      <c r="C7" t="s">
        <v>3834</v>
      </c>
      <c r="D7" s="3" t="s">
        <v>3835</v>
      </c>
      <c r="E7" s="3" t="s">
        <v>3836</v>
      </c>
      <c r="F7" t="s">
        <v>3837</v>
      </c>
    </row>
    <row r="8" spans="1:6" ht="100" customHeight="1">
      <c r="A8" t="s">
        <v>3838</v>
      </c>
      <c r="B8" t="s">
        <v>50</v>
      </c>
      <c r="C8" t="s">
        <v>3839</v>
      </c>
      <c r="D8" s="3" t="s">
        <v>3840</v>
      </c>
      <c r="E8" s="3" t="s">
        <v>3841</v>
      </c>
      <c r="F8" s="3" t="s">
        <v>3842</v>
      </c>
    </row>
    <row r="9" spans="1:6" ht="100" customHeight="1">
      <c r="A9" t="s">
        <v>3843</v>
      </c>
      <c r="B9" t="s">
        <v>50</v>
      </c>
      <c r="C9" t="s">
        <v>3844</v>
      </c>
      <c r="D9" s="3" t="s">
        <v>3845</v>
      </c>
      <c r="E9" s="3" t="s">
        <v>3846</v>
      </c>
      <c r="F9" s="3" t="s">
        <v>3847</v>
      </c>
    </row>
    <row r="10" spans="1:6" ht="100" customHeight="1">
      <c r="A10" t="s">
        <v>3848</v>
      </c>
      <c r="B10" t="s">
        <v>50</v>
      </c>
      <c r="C10" t="s">
        <v>3849</v>
      </c>
      <c r="D10" s="3" t="s">
        <v>3850</v>
      </c>
      <c r="E10" s="3" t="s">
        <v>3851</v>
      </c>
      <c r="F10" s="3" t="s">
        <v>3852</v>
      </c>
    </row>
    <row r="11" spans="1:6" ht="100" customHeight="1">
      <c r="A11" t="s">
        <v>3853</v>
      </c>
      <c r="B11" t="s">
        <v>50</v>
      </c>
      <c r="C11" t="s">
        <v>3854</v>
      </c>
      <c r="D11" s="3" t="s">
        <v>3855</v>
      </c>
      <c r="E11" s="3" t="s">
        <v>3856</v>
      </c>
      <c r="F11" s="3" t="s">
        <v>3857</v>
      </c>
    </row>
    <row r="12" spans="1:6" ht="100" customHeight="1">
      <c r="A12" t="s">
        <v>3858</v>
      </c>
      <c r="B12" t="s">
        <v>50</v>
      </c>
      <c r="C12" t="s">
        <v>3859</v>
      </c>
      <c r="D12" s="3" t="s">
        <v>3860</v>
      </c>
      <c r="E12" s="3" t="s">
        <v>3861</v>
      </c>
      <c r="F12" s="3" t="s">
        <v>3862</v>
      </c>
    </row>
    <row r="13" spans="1:6" ht="100" customHeight="1">
      <c r="A13" t="s">
        <v>3863</v>
      </c>
      <c r="B13" t="s">
        <v>50</v>
      </c>
      <c r="C13" t="s">
        <v>3864</v>
      </c>
      <c r="D13" s="3" t="s">
        <v>3865</v>
      </c>
      <c r="E13" s="3" t="s">
        <v>3866</v>
      </c>
      <c r="F13" s="3" t="s">
        <v>3867</v>
      </c>
    </row>
    <row r="14" spans="1:6" ht="100" customHeight="1">
      <c r="A14" t="s">
        <v>3868</v>
      </c>
      <c r="B14" t="s">
        <v>50</v>
      </c>
      <c r="C14" t="s">
        <v>3869</v>
      </c>
      <c r="D14" s="3" t="s">
        <v>3870</v>
      </c>
      <c r="E14" s="3" t="s">
        <v>3871</v>
      </c>
      <c r="F14" s="3" t="s">
        <v>3872</v>
      </c>
    </row>
    <row r="15" spans="1:6" ht="100" customHeight="1">
      <c r="A15" t="s">
        <v>3873</v>
      </c>
      <c r="B15" t="s">
        <v>50</v>
      </c>
      <c r="C15" t="s">
        <v>3874</v>
      </c>
      <c r="D15" s="3" t="s">
        <v>3875</v>
      </c>
      <c r="E15" t="s">
        <v>3876</v>
      </c>
      <c r="F15" t="s">
        <v>3877</v>
      </c>
    </row>
    <row r="16" spans="1:6" ht="100" customHeight="1">
      <c r="A16" t="s">
        <v>3878</v>
      </c>
      <c r="B16" t="s">
        <v>50</v>
      </c>
      <c r="C16" t="s">
        <v>3879</v>
      </c>
      <c r="D16" s="3" t="s">
        <v>3880</v>
      </c>
      <c r="E16" t="s">
        <v>3881</v>
      </c>
      <c r="F16" s="3" t="s">
        <v>3882</v>
      </c>
    </row>
    <row r="17" spans="1:6" ht="100" customHeight="1">
      <c r="A17" t="s">
        <v>3883</v>
      </c>
      <c r="B17" t="s">
        <v>50</v>
      </c>
      <c r="C17" t="s">
        <v>3884</v>
      </c>
      <c r="D17" s="3" t="s">
        <v>3885</v>
      </c>
      <c r="E17" s="3" t="s">
        <v>3886</v>
      </c>
      <c r="F17" s="3" t="s">
        <v>3887</v>
      </c>
    </row>
    <row r="18" spans="1:6" ht="100" customHeight="1">
      <c r="A18" t="s">
        <v>3888</v>
      </c>
      <c r="B18" t="s">
        <v>50</v>
      </c>
      <c r="C18" t="s">
        <v>3889</v>
      </c>
      <c r="D18" t="s">
        <v>3890</v>
      </c>
      <c r="E18" s="3" t="s">
        <v>3891</v>
      </c>
      <c r="F18" s="3" t="s">
        <v>3892</v>
      </c>
    </row>
    <row r="19" spans="1:6" ht="100" customHeight="1">
      <c r="A19" t="s">
        <v>3893</v>
      </c>
      <c r="B19" t="s">
        <v>50</v>
      </c>
      <c r="C19" t="s">
        <v>3894</v>
      </c>
      <c r="D19" t="s">
        <v>3895</v>
      </c>
      <c r="E19" s="3" t="s">
        <v>3896</v>
      </c>
      <c r="F19" s="3" t="s">
        <v>3897</v>
      </c>
    </row>
    <row r="20" spans="1:6" ht="100" customHeight="1">
      <c r="A20" t="s">
        <v>3898</v>
      </c>
      <c r="B20" t="s">
        <v>50</v>
      </c>
      <c r="C20" t="s">
        <v>3899</v>
      </c>
      <c r="D20" t="s">
        <v>3900</v>
      </c>
      <c r="E20" s="3" t="s">
        <v>3901</v>
      </c>
      <c r="F20" s="3" t="s">
        <v>3902</v>
      </c>
    </row>
    <row r="21" spans="1:6" ht="100" customHeight="1">
      <c r="A21" t="s">
        <v>3903</v>
      </c>
      <c r="B21" t="s">
        <v>50</v>
      </c>
      <c r="C21" t="s">
        <v>3904</v>
      </c>
      <c r="D21" s="3" t="s">
        <v>3905</v>
      </c>
      <c r="E21" s="3" t="s">
        <v>3906</v>
      </c>
      <c r="F21" s="3" t="s">
        <v>3907</v>
      </c>
    </row>
  </sheetData>
  <autoFilter ref="A1:F2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20.7109375" customWidth="1"/>
    <col min="3" max="3" width="40.7109375" customWidth="1"/>
    <col min="4" max="6" width="20.7109375" customWidth="1"/>
    <col min="7" max="7" width="65.7109375" customWidth="1"/>
  </cols>
  <sheetData>
    <row r="1" spans="1:7" ht="35" customHeight="1">
      <c r="A1" s="4" t="s">
        <v>3220</v>
      </c>
      <c r="B1" s="4" t="s">
        <v>3908</v>
      </c>
      <c r="C1" s="4" t="s">
        <v>3909</v>
      </c>
      <c r="D1" s="4" t="s">
        <v>3910</v>
      </c>
      <c r="E1" s="4" t="s">
        <v>3911</v>
      </c>
      <c r="F1" s="4" t="s">
        <v>3912</v>
      </c>
      <c r="G1" s="4" t="s">
        <v>3592</v>
      </c>
    </row>
    <row r="2" spans="1:7" ht="75" customHeight="1">
      <c r="A2" t="s">
        <v>98</v>
      </c>
      <c r="B2" t="s">
        <v>3913</v>
      </c>
      <c r="D2" t="s">
        <v>3914</v>
      </c>
      <c r="E2" t="s">
        <v>3915</v>
      </c>
      <c r="F2" t="s">
        <v>3916</v>
      </c>
      <c r="G2" s="3" t="s">
        <v>3917</v>
      </c>
    </row>
    <row r="3" spans="1:7" ht="75" customHeight="1">
      <c r="A3" t="s">
        <v>1587</v>
      </c>
      <c r="B3" t="s">
        <v>3918</v>
      </c>
      <c r="C3" s="10" t="s">
        <v>3919</v>
      </c>
      <c r="D3" t="s">
        <v>3914</v>
      </c>
      <c r="E3" t="s">
        <v>3920</v>
      </c>
      <c r="F3">
        <v>7.713</v>
      </c>
      <c r="G3" t="s">
        <v>3921</v>
      </c>
    </row>
    <row r="4" spans="1:7" ht="75" customHeight="1">
      <c r="A4" t="s">
        <v>1422</v>
      </c>
      <c r="B4" t="s">
        <v>3922</v>
      </c>
      <c r="C4" s="10" t="s">
        <v>3923</v>
      </c>
      <c r="D4" t="s">
        <v>3914</v>
      </c>
      <c r="E4" t="s">
        <v>3924</v>
      </c>
      <c r="F4" t="s">
        <v>3925</v>
      </c>
      <c r="G4" t="s">
        <v>3926</v>
      </c>
    </row>
    <row r="5" spans="1:7" ht="75" customHeight="1">
      <c r="A5" t="s">
        <v>1415</v>
      </c>
      <c r="B5" t="s">
        <v>3927</v>
      </c>
      <c r="C5" s="10" t="s">
        <v>3928</v>
      </c>
      <c r="D5" t="s">
        <v>3914</v>
      </c>
      <c r="E5" t="s">
        <v>3929</v>
      </c>
      <c r="F5" t="s">
        <v>3930</v>
      </c>
      <c r="G5" s="3" t="s">
        <v>3931</v>
      </c>
    </row>
    <row r="6" spans="1:7" ht="75" customHeight="1">
      <c r="A6" t="s">
        <v>1318</v>
      </c>
      <c r="B6" t="s">
        <v>3932</v>
      </c>
      <c r="C6" s="10" t="s">
        <v>3933</v>
      </c>
      <c r="D6" t="s">
        <v>3914</v>
      </c>
      <c r="E6" t="s">
        <v>3934</v>
      </c>
      <c r="F6">
        <v>1400</v>
      </c>
      <c r="G6" s="3" t="s">
        <v>3935</v>
      </c>
    </row>
    <row r="7" spans="1:7" ht="75" customHeight="1">
      <c r="A7" t="s">
        <v>2713</v>
      </c>
      <c r="B7" t="s">
        <v>3936</v>
      </c>
      <c r="C7" s="3" t="s">
        <v>3937</v>
      </c>
      <c r="D7" t="s">
        <v>3914</v>
      </c>
      <c r="E7" t="s">
        <v>3938</v>
      </c>
      <c r="F7">
        <v>96</v>
      </c>
      <c r="G7" s="3" t="s">
        <v>3939</v>
      </c>
    </row>
    <row r="8" spans="1:7" ht="75" customHeight="1">
      <c r="A8" t="s">
        <v>273</v>
      </c>
      <c r="B8" t="s">
        <v>3940</v>
      </c>
      <c r="C8" s="10" t="s">
        <v>3941</v>
      </c>
      <c r="D8" t="s">
        <v>3914</v>
      </c>
      <c r="E8" t="s">
        <v>3942</v>
      </c>
      <c r="F8">
        <v>2.65</v>
      </c>
      <c r="G8" t="s">
        <v>3943</v>
      </c>
    </row>
    <row r="9" spans="1:7" ht="75" customHeight="1">
      <c r="A9" t="s">
        <v>2048</v>
      </c>
      <c r="B9" t="s">
        <v>3944</v>
      </c>
      <c r="C9" s="10" t="s">
        <v>3945</v>
      </c>
      <c r="D9" t="s">
        <v>3914</v>
      </c>
      <c r="E9" t="s">
        <v>3946</v>
      </c>
      <c r="F9" t="s">
        <v>3947</v>
      </c>
      <c r="G9" t="s">
        <v>3948</v>
      </c>
    </row>
    <row r="10" spans="1:7" ht="75" customHeight="1">
      <c r="A10" t="s">
        <v>3949</v>
      </c>
      <c r="B10" t="s">
        <v>3950</v>
      </c>
      <c r="C10" s="3" t="s">
        <v>3951</v>
      </c>
      <c r="D10" t="s">
        <v>3914</v>
      </c>
      <c r="E10" t="s">
        <v>3952</v>
      </c>
      <c r="F10" t="s">
        <v>3953</v>
      </c>
      <c r="G10" t="s">
        <v>3954</v>
      </c>
    </row>
    <row r="11" spans="1:7" ht="75" customHeight="1">
      <c r="A11" t="s">
        <v>3955</v>
      </c>
      <c r="B11" t="s">
        <v>3956</v>
      </c>
      <c r="C11" s="10" t="s">
        <v>3957</v>
      </c>
      <c r="D11" t="s">
        <v>3914</v>
      </c>
      <c r="E11" t="s">
        <v>3958</v>
      </c>
      <c r="F11" t="s">
        <v>3953</v>
      </c>
      <c r="G11" t="s">
        <v>3959</v>
      </c>
    </row>
    <row r="12" spans="1:7" ht="75" customHeight="1">
      <c r="A12" t="s">
        <v>3960</v>
      </c>
      <c r="B12" t="s">
        <v>3961</v>
      </c>
      <c r="C12" s="3" t="s">
        <v>3962</v>
      </c>
      <c r="D12" t="s">
        <v>3914</v>
      </c>
      <c r="E12" t="s">
        <v>3963</v>
      </c>
      <c r="F12">
        <v>0.8</v>
      </c>
      <c r="G12" t="s">
        <v>3964</v>
      </c>
    </row>
    <row r="13" spans="1:7" ht="75" customHeight="1">
      <c r="A13" t="s">
        <v>2687</v>
      </c>
      <c r="B13" t="s">
        <v>3965</v>
      </c>
      <c r="C13" s="10" t="s">
        <v>3966</v>
      </c>
      <c r="D13" t="s">
        <v>3914</v>
      </c>
      <c r="E13" t="s">
        <v>3967</v>
      </c>
      <c r="F13" t="s">
        <v>3968</v>
      </c>
      <c r="G13" t="s">
        <v>3969</v>
      </c>
    </row>
    <row r="14" spans="1:7" ht="75" customHeight="1">
      <c r="A14" t="s">
        <v>2085</v>
      </c>
      <c r="B14" t="s">
        <v>3970</v>
      </c>
      <c r="C14" s="10" t="s">
        <v>3971</v>
      </c>
      <c r="D14" t="s">
        <v>3914</v>
      </c>
      <c r="E14" t="s">
        <v>3972</v>
      </c>
      <c r="F14">
        <v>0.61092</v>
      </c>
      <c r="G14" t="s">
        <v>3973</v>
      </c>
    </row>
  </sheetData>
  <autoFilter ref="A1:G14"/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40.7109375" customWidth="1"/>
    <col min="2" max="2" width="20.7109375" customWidth="1"/>
    <col min="3" max="3" width="65.7109375" customWidth="1"/>
  </cols>
  <sheetData>
    <row r="1" spans="1:3" ht="35" customHeight="1">
      <c r="A1" s="4" t="s">
        <v>3</v>
      </c>
      <c r="B1" s="4" t="s">
        <v>3974</v>
      </c>
      <c r="C1" s="4" t="s">
        <v>3975</v>
      </c>
    </row>
    <row r="2" spans="1:3" ht="75" customHeight="1">
      <c r="A2" t="s">
        <v>3976</v>
      </c>
      <c r="B2" t="s">
        <v>3977</v>
      </c>
      <c r="C2" t="s">
        <v>3978</v>
      </c>
    </row>
    <row r="3" spans="1:3" ht="75" customHeight="1">
      <c r="A3" t="s">
        <v>3979</v>
      </c>
      <c r="B3" t="s">
        <v>3977</v>
      </c>
      <c r="C3" t="s">
        <v>3980</v>
      </c>
    </row>
    <row r="4" spans="1:3" ht="75" customHeight="1">
      <c r="A4" t="s">
        <v>3981</v>
      </c>
      <c r="B4" t="s">
        <v>3977</v>
      </c>
      <c r="C4" t="s">
        <v>3982</v>
      </c>
    </row>
    <row r="5" spans="1:3" ht="75" customHeight="1">
      <c r="A5" t="s">
        <v>3983</v>
      </c>
      <c r="B5" t="s">
        <v>3977</v>
      </c>
      <c r="C5" t="s">
        <v>3984</v>
      </c>
    </row>
    <row r="6" spans="1:3" ht="75" customHeight="1">
      <c r="A6" t="s">
        <v>3985</v>
      </c>
      <c r="B6" t="s">
        <v>3977</v>
      </c>
      <c r="C6" t="s">
        <v>3986</v>
      </c>
    </row>
    <row r="7" spans="1:3" ht="75" customHeight="1">
      <c r="A7" t="s">
        <v>3987</v>
      </c>
      <c r="B7" t="s">
        <v>3977</v>
      </c>
      <c r="C7" t="s">
        <v>3988</v>
      </c>
    </row>
    <row r="8" spans="1:3" ht="75" customHeight="1">
      <c r="A8" t="s">
        <v>3989</v>
      </c>
      <c r="B8" t="s">
        <v>3977</v>
      </c>
      <c r="C8" t="s">
        <v>3990</v>
      </c>
    </row>
    <row r="9" spans="1:3" ht="75" customHeight="1">
      <c r="A9" t="s">
        <v>3991</v>
      </c>
      <c r="B9" t="s">
        <v>3977</v>
      </c>
      <c r="C9" t="s">
        <v>3992</v>
      </c>
    </row>
    <row r="10" spans="1:3" ht="75" customHeight="1">
      <c r="A10" t="s">
        <v>3993</v>
      </c>
      <c r="B10" t="s">
        <v>3977</v>
      </c>
      <c r="C10" t="s">
        <v>3994</v>
      </c>
    </row>
    <row r="11" spans="1:3" ht="75" customHeight="1">
      <c r="A11" t="s">
        <v>3995</v>
      </c>
      <c r="B11" t="s">
        <v>3996</v>
      </c>
      <c r="C11" t="s">
        <v>3997</v>
      </c>
    </row>
    <row r="12" spans="1:3" ht="75" customHeight="1">
      <c r="A12" t="s">
        <v>3998</v>
      </c>
      <c r="B12" t="s">
        <v>3977</v>
      </c>
      <c r="C12" t="s">
        <v>3999</v>
      </c>
    </row>
  </sheetData>
  <autoFilter ref="A1:C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Start here</vt:lpstr>
      <vt:lpstr>Budget</vt:lpstr>
      <vt:lpstr>Labor rates</vt:lpstr>
      <vt:lpstr>BOM</vt:lpstr>
      <vt:lpstr>Purchase</vt:lpstr>
      <vt:lpstr>Fixtures</vt:lpstr>
      <vt:lpstr>Pipe routes</vt:lpstr>
      <vt:lpstr>Duct segments</vt:lpstr>
      <vt:lpstr>Air devices</vt:lpstr>
      <vt:lpstr>Circuit proposal</vt:lpstr>
      <vt:lpstr>Electrical rooms</vt:lpstr>
      <vt:lpstr>Measurements</vt:lpstr>
      <vt:lpstr>Openings</vt:lpstr>
      <vt:lpstr>RFIs</vt:lpstr>
      <vt:lpstr>Price sources</vt:lpstr>
      <vt:lpstr>Exclusions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2770 Temple Street — detailed estimating BOM</dc:title>
  <dc:creator/>
  <dc:description>Budget estimate; provisional routing and engineering holds. Not construction/fabrication release.</dc:description>
  <cp:lastModifiedBy/>
  <dcterms:created xsi:type="dcterms:W3CDTF">2026-10-02T14:12:30Z</dcterms:created>
  <dcterms:modified xsi:type="dcterms:W3CDTF">2026-10-02T14:12:30Z</dcterms:modified>
</cp:coreProperties>
</file>